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F:\Schiesswesen\Schiessdaten Eiken 2023\"/>
    </mc:Choice>
  </mc:AlternateContent>
  <xr:revisionPtr revIDLastSave="0" documentId="8_{8CAAF69F-7D52-4AC8-A5C8-9F7AED5854C1}" xr6:coauthVersionLast="47" xr6:coauthVersionMax="47" xr10:uidLastSave="{00000000-0000-0000-0000-000000000000}"/>
  <bookViews>
    <workbookView xWindow="28680" yWindow="-120" windowWidth="29040" windowHeight="15840" tabRatio="389" activeTab="1" xr2:uid="{00000000-000D-0000-FFFF-FFFF00000000}"/>
  </bookViews>
  <sheets>
    <sheet name="Anleitung" sheetId="19" r:id="rId1"/>
    <sheet name="Eiken" sheetId="4" r:id="rId2"/>
    <sheet name="Auswertung" sheetId="14" state="hidden" r:id="rId3"/>
    <sheet name="Umrechnungen" sheetId="9" state="hidden" r:id="rId4"/>
    <sheet name="VersTabelle" sheetId="15" state="hidden" r:id="rId5"/>
  </sheets>
  <definedNames>
    <definedName name="Anlässe" localSheetId="0">Eiken!$BK$4,Eiken!$BH$4,Eiken!$BE$4,Eiken!$BB$4,Eiken!$AY$4,Eiken!$AV$4,Eiken!$AS$4,Eiken!$AP$4,Eiken!#REF!,Eiken!$AJ$4,Eiken!$AG$4,Eiken!$AD$4,Eiken!$AA$4,Eiken!$X$4,Eiken!$U$4,Eiken!$R$4,Eiken!$O$4,Eiken!$L$4,Eiken!$I$4</definedName>
    <definedName name="Anlässe">Eiken!$BK$4,Eiken!$BH$4,Eiken!$BE$4,Eiken!$BB$4,Eiken!$AY$4,Eiken!$AV$4,Eiken!$AS$4,Eiken!$AP$4,Eiken!#REF!,Eiken!$AJ$4,Eiken!$AG$4,Eiken!$AD$4,Eiken!$AA$4,Eiken!$X$4,Eiken!$U$4,Eiken!$R$4,Eiken!$O$4,Eiken!$L$4,Eiken!$I$4</definedName>
    <definedName name="_xlnm.Print_Area" localSheetId="0">Anleitung!$A$1:$M$20</definedName>
    <definedName name="_xlnm.Print_Area" localSheetId="2">Auswertung!$B$34:$AA$60</definedName>
    <definedName name="_xlnm.Print_Area" localSheetId="1">Eiken!$A$2:$BQ$40</definedName>
    <definedName name="Gesch_Bereich" localSheetId="0">Eiken!$2:$2,Eiken!$B$4:$H$5,Eiken!$J$4:$K$4,Eiken!$5:$5,Eiken!$M$4:$N$4,Eiken!$P$4:$Q$4,Eiken!$S$4:$T$4,Eiken!$V$4:$W$4,Eiken!$Y$4:$Z$4,Eiken!$AB$4:$AC$4,Eiken!$AE$4:$AF$4,Eiken!$AH$4:$AI$4,Eiken!$AK$4:$AL$4,Eiken!$AN$4:$AO$4,Eiken!$AQ$4:$AR$4,Eiken!$AT$4:$AU$4,Eiken!$AW$4:$AX$4,Eiken!$AZ$4:$BA$4,Eiken!$BC$4:$BD$4,Eiken!$BF$4:$BG$4,Eiken!$BI$4:$BJ$4,Eiken!$41:$41,Eiken!$41:$45</definedName>
    <definedName name="Gesch_Bereich">Eiken!$2:$2,Eiken!$B$4:$H$5,Eiken!$J$4:$K$4,Eiken!$5:$5,Eiken!$M$4:$N$4,Eiken!$P$4:$Q$4,Eiken!$S$4:$T$4,Eiken!$V$4:$W$4,Eiken!$Y$4:$Z$4,Eiken!$AB$4:$AC$4,Eiken!$AE$4:$AF$4,Eiken!$AH$4:$AI$4,Eiken!$AK$4:$AL$4,Eiken!$AN$4:$AO$4,Eiken!$AQ$4:$AR$4,Eiken!$AT$4:$AU$4,Eiken!$AW$4:$AX$4,Eiken!$AZ$4:$BA$4,Eiken!$BC$4:$BD$4,Eiken!$BF$4:$BG$4,Eiken!$BI$4:$BJ$4,Eiken!$41:$41,Eiken!$41:$45</definedName>
    <definedName name="Jahreszahl">Eiken!$C$4</definedName>
    <definedName name="Namen">Eiken!$B$6:$F$40</definedName>
    <definedName name="PunktZahlen" localSheetId="0">Eiken!$BI$3,Eiken!$BF$3,Eiken!$BC$3,Eiken!$AZ$3,Eiken!$AW$3,Eiken!$AT$3,Eiken!$AQ$3,Eiken!$AN$3,Eiken!$AK$3,Eiken!$AH$3,Eiken!$AE$3,Eiken!$AB$3,Eiken!$Y$3,Eiken!$V$3,Eiken!$S$3,Eiken!$P$3,Eiken!$M$3,Eiken!$J$3,Eiken!$G$3</definedName>
    <definedName name="PunktZahlen">Eiken!$BI$3,Eiken!$BF$3,Eiken!$BC$3,Eiken!$AZ$3,Eiken!$AW$3,Eiken!$AT$3,Eiken!$AQ$3,Eiken!$AN$3,Eiken!$AK$3,Eiken!$AH$3,Eiken!$AE$3,Eiken!$AB$3,Eiken!$Y$3,Eiken!$V$3,Eiken!$S$3,Eiken!$P$3,Eiken!$M$3,Eiken!$J$3,Eiken!$G$3</definedName>
    <definedName name="Res_in_Prozent" localSheetId="0">Eiken!$BK$6:$BK$40,Eiken!$BH$6:$BH$40,Eiken!$BE$6:$BE$40,Eiken!$BB$6:$BB$40,Eiken!$AY$6:$AY$40,Eiken!$AV$6:$AV$40,Eiken!$AS$6:$AS$40,Eiken!$AP$6:$AP$40,Eiken!$AM$6:$AM$40,Eiken!$AJ$6:$AJ$40,Eiken!$AG$6:$AG$40,Eiken!$AD$6:$AD$40,Eiken!$AA$6:$AA$40,Eiken!$X$6:$X$40,Eiken!$U$6:$U$40,Eiken!$R$6:$R$40,Eiken!$O$6:$O$40,Eiken!$L$6:$L$40,Eiken!$I$6:$I$40</definedName>
    <definedName name="Res_in_Prozent">Eiken!$BK$6:$BK$40,Eiken!$BH$6:$BH$40,Eiken!$BE$6:$BE$40,Eiken!$BB$6:$BB$40,Eiken!$AY$6:$AY$40,Eiken!$AV$6:$AV$40,Eiken!$AS$6:$AS$40,Eiken!$AP$6:$AP$40,Eiken!$AM$6:$AM$40,Eiken!$AJ$6:$AJ$40,Eiken!$AG$6:$AG$40,Eiken!$AD$6:$AD$40,Eiken!$AA$6:$AA$40,Eiken!$X$6:$X$40,Eiken!$U$6:$U$40,Eiken!$R$6:$R$40,Eiken!$O$6:$O$40,Eiken!$L$6:$L$40,Eiken!$I$6:$I$40</definedName>
    <definedName name="Resultate" localSheetId="0">Eiken!$G$6:$G$40,Eiken!$J$6:$J$40,Eiken!$M$6:$M$40,Eiken!$P$6:$P$40,Eiken!$S$6:$S$40,Eiken!$V$6:$V$40,Eiken!$Y$6:$Y$40,Eiken!$AB$6:$AB$40,Eiken!$AE$6:$AE$40,Eiken!$AH$6:$AH$40,Eiken!$AK$6:$AK$40,Eiken!$AN$6:$AN$40,Eiken!$AQ$6:$AQ$40,Eiken!$AT$6:$AT$40,Eiken!$AW$6:$AW$40,Eiken!$AZ$6:$AZ$40,Eiken!$BC$6:$BC$40,Eiken!$BF$6:$BF$40,Eiken!$BI$6:$BI$40</definedName>
    <definedName name="Resultate">Eiken!$G$6:$G$40,Eiken!$J$6:$J$40,Eiken!$M$6:$M$40,Eiken!$P$6:$P$40,Eiken!$S$6:$S$40,Eiken!$V$6:$V$40,Eiken!$Y$6:$Y$40,Eiken!$AB$6:$AB$40,Eiken!$AE$6:$AE$40,Eiken!$AH$6:$AH$40,Eiken!$AK$6:$AK$40,Eiken!$AN$6:$AN$40,Eiken!$AQ$6:$AQ$40,Eiken!$AT$6:$AT$40,Eiken!$AW$6:$AW$40,Eiken!$AZ$6:$AZ$40,Eiken!$BC$6:$BC$40,Eiken!$BF$6:$BF$40,Eiken!$BI$6:$BI$40</definedName>
    <definedName name="Waffenart" comment="1=Stgaw, 2, 3 oder 4" localSheetId="0">Eiken!$H$6:$H$40,Eiken!$K$6:$K$40,Eiken!$N$6:$N$40,Eiken!$Q$6:$Q$40,Eiken!$T$6:$T$40,Eiken!$W$6:$W$40,Eiken!$Z$6:$Z$40,Eiken!$AC$6:$AC$40,Eiken!$AF$6:$AF$40,Eiken!$AI$6:$AI$40,Eiken!$AL$6:$AL$40,Eiken!$AO$6:$AO$40,Eiken!$AR$6:$AR$40,Eiken!$AU$6:$AU$40,Eiken!$AX$6:$AX$40,Eiken!$BA$6:$BA$40,Eiken!$BD$6:$BD$40,Eiken!$BG$6:$BG$40,Eiken!$BJ$6:$BJ$40</definedName>
    <definedName name="Waffenart" comment="1=Stgaw, 2, 3 oder 4">Eiken!$H$6:$H$40,Eiken!$K$6:$K$40,Eiken!$N$6:$N$40,Eiken!$Q$6:$Q$40,Eiken!$T$6:$T$40,Eiken!$W$6:$W$40,Eiken!$Z$6:$Z$40,Eiken!$AC$6:$AC$40,Eiken!$AF$6:$AF$40,Eiken!$AI$6:$AI$40,Eiken!$AL$6:$AL$40,Eiken!$AO$6:$AO$40,Eiken!$AR$6:$AR$40,Eiken!$AU$6:$AU$40,Eiken!$AX$6:$AX$40,Eiken!$BA$6:$BA$40,Eiken!$BD$6:$BD$40,Eiken!$BG$6:$BG$40,Eiken!$BJ$6:$BJ$40</definedName>
  </definedNames>
  <calcPr calcId="181029"/>
</workbook>
</file>

<file path=xl/calcChain.xml><?xml version="1.0" encoding="utf-8"?>
<calcChain xmlns="http://schemas.openxmlformats.org/spreadsheetml/2006/main">
  <c r="I10" i="4" l="1"/>
  <c r="I11" i="4"/>
  <c r="I21" i="4"/>
  <c r="I7" i="4"/>
  <c r="I24" i="4"/>
  <c r="L24" i="4"/>
  <c r="O24" i="4"/>
  <c r="R24" i="4"/>
  <c r="U24" i="4"/>
  <c r="X24" i="4"/>
  <c r="AA24" i="4"/>
  <c r="AD24" i="4"/>
  <c r="AG24" i="4"/>
  <c r="AJ24" i="4"/>
  <c r="AM24" i="4"/>
  <c r="AP24" i="4"/>
  <c r="AS24" i="4"/>
  <c r="AV24" i="4"/>
  <c r="AY24" i="4"/>
  <c r="BB24" i="4"/>
  <c r="BE24" i="4"/>
  <c r="BH24" i="4"/>
  <c r="BK24" i="4"/>
  <c r="BN24" i="4"/>
  <c r="I33" i="4"/>
  <c r="BZ33" i="4" s="1"/>
  <c r="L33" i="4"/>
  <c r="CA33" i="4" s="1"/>
  <c r="O33" i="4"/>
  <c r="R33" i="4"/>
  <c r="CC33" i="4" s="1"/>
  <c r="U33" i="4"/>
  <c r="CD33" i="4" s="1"/>
  <c r="X33" i="4"/>
  <c r="CE33" i="4" s="1"/>
  <c r="AA33" i="4"/>
  <c r="CF33" i="4" s="1"/>
  <c r="AD33" i="4"/>
  <c r="CG33" i="4" s="1"/>
  <c r="AG33" i="4"/>
  <c r="CH33" i="4" s="1"/>
  <c r="AJ33" i="4"/>
  <c r="CI33" i="4" s="1"/>
  <c r="AM33" i="4"/>
  <c r="CJ33" i="4" s="1"/>
  <c r="AP33" i="4"/>
  <c r="CK33" i="4" s="1"/>
  <c r="AS33" i="4"/>
  <c r="CL33" i="4" s="1"/>
  <c r="AV33" i="4"/>
  <c r="CM33" i="4" s="1"/>
  <c r="AY33" i="4"/>
  <c r="CN33" i="4" s="1"/>
  <c r="BB33" i="4"/>
  <c r="CO33" i="4" s="1"/>
  <c r="BE33" i="4"/>
  <c r="CP33" i="4" s="1"/>
  <c r="BH33" i="4"/>
  <c r="CQ33" i="4" s="1"/>
  <c r="BK33" i="4"/>
  <c r="CR33" i="4" s="1"/>
  <c r="BN33" i="4"/>
  <c r="I8" i="4"/>
  <c r="L8" i="4"/>
  <c r="O8" i="4"/>
  <c r="R8" i="4"/>
  <c r="U8" i="4"/>
  <c r="X8" i="4"/>
  <c r="AA8" i="4"/>
  <c r="AD8" i="4"/>
  <c r="AG8" i="4"/>
  <c r="AJ8" i="4"/>
  <c r="AM8" i="4"/>
  <c r="AP8" i="4"/>
  <c r="AS8" i="4"/>
  <c r="AV8" i="4"/>
  <c r="AY8" i="4"/>
  <c r="BB8" i="4"/>
  <c r="BE8" i="4"/>
  <c r="BH8" i="4"/>
  <c r="BK8" i="4"/>
  <c r="BN14" i="4"/>
  <c r="I34" i="4"/>
  <c r="BZ34" i="4" s="1"/>
  <c r="L34" i="4"/>
  <c r="CA34" i="4" s="1"/>
  <c r="O34" i="4"/>
  <c r="CB34" i="4" s="1"/>
  <c r="R34" i="4"/>
  <c r="CC34" i="4" s="1"/>
  <c r="U34" i="4"/>
  <c r="CD34" i="4" s="1"/>
  <c r="X34" i="4"/>
  <c r="CE34" i="4" s="1"/>
  <c r="AA34" i="4"/>
  <c r="CF34" i="4" s="1"/>
  <c r="AD34" i="4"/>
  <c r="CG34" i="4" s="1"/>
  <c r="AG34" i="4"/>
  <c r="CH34" i="4" s="1"/>
  <c r="AJ34" i="4"/>
  <c r="CI34" i="4" s="1"/>
  <c r="AM34" i="4"/>
  <c r="CJ34" i="4" s="1"/>
  <c r="AP34" i="4"/>
  <c r="CK34" i="4" s="1"/>
  <c r="AS34" i="4"/>
  <c r="CL34" i="4" s="1"/>
  <c r="AV34" i="4"/>
  <c r="CM34" i="4" s="1"/>
  <c r="AY34" i="4"/>
  <c r="CN34" i="4" s="1"/>
  <c r="BB34" i="4"/>
  <c r="CO34" i="4" s="1"/>
  <c r="BE34" i="4"/>
  <c r="CP34" i="4" s="1"/>
  <c r="BH34" i="4"/>
  <c r="CQ34" i="4" s="1"/>
  <c r="BK34" i="4"/>
  <c r="CR34" i="4" s="1"/>
  <c r="BN34" i="4"/>
  <c r="I35" i="4"/>
  <c r="BZ35" i="4" s="1"/>
  <c r="L35" i="4"/>
  <c r="CA35" i="4" s="1"/>
  <c r="O35" i="4"/>
  <c r="CB35" i="4" s="1"/>
  <c r="R35" i="4"/>
  <c r="CC35" i="4" s="1"/>
  <c r="U35" i="4"/>
  <c r="CD35" i="4" s="1"/>
  <c r="X35" i="4"/>
  <c r="CE35" i="4" s="1"/>
  <c r="AA35" i="4"/>
  <c r="CF35" i="4" s="1"/>
  <c r="AD35" i="4"/>
  <c r="CG35" i="4" s="1"/>
  <c r="AG35" i="4"/>
  <c r="CH35" i="4" s="1"/>
  <c r="AJ35" i="4"/>
  <c r="CI35" i="4" s="1"/>
  <c r="AM35" i="4"/>
  <c r="CJ35" i="4" s="1"/>
  <c r="AP35" i="4"/>
  <c r="CK35" i="4" s="1"/>
  <c r="AS35" i="4"/>
  <c r="CL35" i="4" s="1"/>
  <c r="AV35" i="4"/>
  <c r="CM35" i="4" s="1"/>
  <c r="AY35" i="4"/>
  <c r="CN35" i="4" s="1"/>
  <c r="BB35" i="4"/>
  <c r="CO35" i="4" s="1"/>
  <c r="BE35" i="4"/>
  <c r="CP35" i="4" s="1"/>
  <c r="BH35" i="4"/>
  <c r="CQ35" i="4" s="1"/>
  <c r="BK35" i="4"/>
  <c r="CR35" i="4" s="1"/>
  <c r="BN35" i="4"/>
  <c r="I6" i="4"/>
  <c r="L6" i="4"/>
  <c r="O6" i="4"/>
  <c r="R6" i="4"/>
  <c r="U6" i="4"/>
  <c r="X6" i="4"/>
  <c r="AA6" i="4"/>
  <c r="AD6" i="4"/>
  <c r="AG6" i="4"/>
  <c r="AJ6" i="4"/>
  <c r="AM6" i="4"/>
  <c r="AP6" i="4"/>
  <c r="AS6" i="4"/>
  <c r="AV6" i="4"/>
  <c r="AY6" i="4"/>
  <c r="BB6" i="4"/>
  <c r="BE6" i="4"/>
  <c r="BH6" i="4"/>
  <c r="BK6" i="4"/>
  <c r="BN8" i="4"/>
  <c r="I36" i="4"/>
  <c r="BZ36" i="4" s="1"/>
  <c r="L36" i="4"/>
  <c r="O36" i="4"/>
  <c r="CB36" i="4" s="1"/>
  <c r="R36" i="4"/>
  <c r="CC36" i="4" s="1"/>
  <c r="U36" i="4"/>
  <c r="CD36" i="4" s="1"/>
  <c r="X36" i="4"/>
  <c r="CE36" i="4" s="1"/>
  <c r="AA36" i="4"/>
  <c r="CF36" i="4" s="1"/>
  <c r="AD36" i="4"/>
  <c r="CG36" i="4" s="1"/>
  <c r="AG36" i="4"/>
  <c r="CH36" i="4" s="1"/>
  <c r="AJ36" i="4"/>
  <c r="CI36" i="4" s="1"/>
  <c r="AM36" i="4"/>
  <c r="CJ36" i="4" s="1"/>
  <c r="AP36" i="4"/>
  <c r="CK36" i="4" s="1"/>
  <c r="AS36" i="4"/>
  <c r="CL36" i="4" s="1"/>
  <c r="AV36" i="4"/>
  <c r="CM36" i="4" s="1"/>
  <c r="AY36" i="4"/>
  <c r="CN36" i="4" s="1"/>
  <c r="BB36" i="4"/>
  <c r="CO36" i="4" s="1"/>
  <c r="BE36" i="4"/>
  <c r="CP36" i="4" s="1"/>
  <c r="BH36" i="4"/>
  <c r="CQ36" i="4" s="1"/>
  <c r="BK36" i="4"/>
  <c r="CR36" i="4" s="1"/>
  <c r="BN36" i="4"/>
  <c r="I37" i="4"/>
  <c r="BZ37" i="4" s="1"/>
  <c r="L37" i="4"/>
  <c r="CA37" i="4" s="1"/>
  <c r="O37" i="4"/>
  <c r="CB37" i="4" s="1"/>
  <c r="R37" i="4"/>
  <c r="CC37" i="4" s="1"/>
  <c r="U37" i="4"/>
  <c r="CD37" i="4" s="1"/>
  <c r="X37" i="4"/>
  <c r="CE37" i="4" s="1"/>
  <c r="AA37" i="4"/>
  <c r="CF37" i="4" s="1"/>
  <c r="AD37" i="4"/>
  <c r="CG37" i="4" s="1"/>
  <c r="AG37" i="4"/>
  <c r="CH37" i="4" s="1"/>
  <c r="AJ37" i="4"/>
  <c r="CI37" i="4" s="1"/>
  <c r="AM37" i="4"/>
  <c r="CJ37" i="4" s="1"/>
  <c r="AP37" i="4"/>
  <c r="CK37" i="4" s="1"/>
  <c r="AS37" i="4"/>
  <c r="CL37" i="4" s="1"/>
  <c r="AV37" i="4"/>
  <c r="CM37" i="4" s="1"/>
  <c r="AY37" i="4"/>
  <c r="CN37" i="4" s="1"/>
  <c r="BB37" i="4"/>
  <c r="CO37" i="4" s="1"/>
  <c r="BE37" i="4"/>
  <c r="CP37" i="4" s="1"/>
  <c r="BH37" i="4"/>
  <c r="CQ37" i="4" s="1"/>
  <c r="BK37" i="4"/>
  <c r="CR37" i="4" s="1"/>
  <c r="BN37" i="4"/>
  <c r="I38" i="4"/>
  <c r="BZ38" i="4" s="1"/>
  <c r="L38" i="4"/>
  <c r="CA38" i="4" s="1"/>
  <c r="O38" i="4"/>
  <c r="CB38" i="4" s="1"/>
  <c r="R38" i="4"/>
  <c r="CC38" i="4" s="1"/>
  <c r="U38" i="4"/>
  <c r="CD38" i="4" s="1"/>
  <c r="X38" i="4"/>
  <c r="CE38" i="4" s="1"/>
  <c r="AA38" i="4"/>
  <c r="CF38" i="4" s="1"/>
  <c r="AD38" i="4"/>
  <c r="CG38" i="4" s="1"/>
  <c r="AG38" i="4"/>
  <c r="CH38" i="4" s="1"/>
  <c r="AJ38" i="4"/>
  <c r="CI38" i="4" s="1"/>
  <c r="AM38" i="4"/>
  <c r="CJ38" i="4" s="1"/>
  <c r="AP38" i="4"/>
  <c r="CK38" i="4" s="1"/>
  <c r="AS38" i="4"/>
  <c r="CL38" i="4" s="1"/>
  <c r="AV38" i="4"/>
  <c r="CM38" i="4" s="1"/>
  <c r="AY38" i="4"/>
  <c r="CN38" i="4" s="1"/>
  <c r="BB38" i="4"/>
  <c r="CO38" i="4" s="1"/>
  <c r="BE38" i="4"/>
  <c r="CP38" i="4" s="1"/>
  <c r="BH38" i="4"/>
  <c r="CQ38" i="4" s="1"/>
  <c r="BK38" i="4"/>
  <c r="CR38" i="4" s="1"/>
  <c r="BN38" i="4"/>
  <c r="I39" i="4"/>
  <c r="BZ39" i="4" s="1"/>
  <c r="L39" i="4"/>
  <c r="CA39" i="4" s="1"/>
  <c r="O39" i="4"/>
  <c r="R39" i="4"/>
  <c r="CC39" i="4" s="1"/>
  <c r="U39" i="4"/>
  <c r="CD39" i="4" s="1"/>
  <c r="X39" i="4"/>
  <c r="CE39" i="4" s="1"/>
  <c r="AA39" i="4"/>
  <c r="CF39" i="4" s="1"/>
  <c r="AD39" i="4"/>
  <c r="CG39" i="4" s="1"/>
  <c r="AG39" i="4"/>
  <c r="CH39" i="4" s="1"/>
  <c r="AJ39" i="4"/>
  <c r="CI39" i="4" s="1"/>
  <c r="AM39" i="4"/>
  <c r="CJ39" i="4" s="1"/>
  <c r="AP39" i="4"/>
  <c r="CK39" i="4" s="1"/>
  <c r="AS39" i="4"/>
  <c r="CL39" i="4" s="1"/>
  <c r="AV39" i="4"/>
  <c r="CM39" i="4" s="1"/>
  <c r="AY39" i="4"/>
  <c r="CN39" i="4" s="1"/>
  <c r="BB39" i="4"/>
  <c r="CO39" i="4" s="1"/>
  <c r="BE39" i="4"/>
  <c r="CP39" i="4" s="1"/>
  <c r="BH39" i="4"/>
  <c r="CQ39" i="4" s="1"/>
  <c r="BK39" i="4"/>
  <c r="CR39" i="4" s="1"/>
  <c r="BN39" i="4"/>
  <c r="I23" i="4"/>
  <c r="L23" i="4"/>
  <c r="O23" i="4"/>
  <c r="R23" i="4"/>
  <c r="U23" i="4"/>
  <c r="X23" i="4"/>
  <c r="AA23" i="4"/>
  <c r="AD23" i="4"/>
  <c r="AG23" i="4"/>
  <c r="AJ23" i="4"/>
  <c r="AM23" i="4"/>
  <c r="AP23" i="4"/>
  <c r="AS23" i="4"/>
  <c r="AV23" i="4"/>
  <c r="AY23" i="4"/>
  <c r="BB23" i="4"/>
  <c r="BE23" i="4"/>
  <c r="BH23" i="4"/>
  <c r="BK23" i="4"/>
  <c r="BN22" i="4"/>
  <c r="I40" i="4"/>
  <c r="L40" i="4"/>
  <c r="CA40" i="4" s="1"/>
  <c r="O40" i="4"/>
  <c r="CB40" i="4" s="1"/>
  <c r="R40" i="4"/>
  <c r="CC40" i="4" s="1"/>
  <c r="U40" i="4"/>
  <c r="CD40" i="4" s="1"/>
  <c r="X40" i="4"/>
  <c r="CE40" i="4" s="1"/>
  <c r="AA40" i="4"/>
  <c r="CF40" i="4" s="1"/>
  <c r="AD40" i="4"/>
  <c r="CG40" i="4" s="1"/>
  <c r="AG40" i="4"/>
  <c r="CH40" i="4" s="1"/>
  <c r="AJ40" i="4"/>
  <c r="CI40" i="4" s="1"/>
  <c r="AM40" i="4"/>
  <c r="CJ40" i="4" s="1"/>
  <c r="AP40" i="4"/>
  <c r="CK40" i="4" s="1"/>
  <c r="AS40" i="4"/>
  <c r="CL40" i="4" s="1"/>
  <c r="AV40" i="4"/>
  <c r="CM40" i="4" s="1"/>
  <c r="AY40" i="4"/>
  <c r="CN40" i="4" s="1"/>
  <c r="BB40" i="4"/>
  <c r="CO40" i="4" s="1"/>
  <c r="BE40" i="4"/>
  <c r="CP40" i="4" s="1"/>
  <c r="BH40" i="4"/>
  <c r="CQ40" i="4" s="1"/>
  <c r="BK40" i="4"/>
  <c r="CR40" i="4" s="1"/>
  <c r="BN40" i="4"/>
  <c r="AD16" i="4"/>
  <c r="BP36" i="4" l="1"/>
  <c r="BP40" i="4"/>
  <c r="BP38" i="4"/>
  <c r="BP37" i="4"/>
  <c r="BP34" i="4"/>
  <c r="BP33" i="4"/>
  <c r="BP35" i="4"/>
  <c r="BX37" i="4"/>
  <c r="BX34" i="4"/>
  <c r="BY37" i="4"/>
  <c r="BY35" i="4"/>
  <c r="BM33" i="4"/>
  <c r="CB33" i="4"/>
  <c r="BY33" i="4" s="1"/>
  <c r="BX38" i="4"/>
  <c r="BM39" i="4"/>
  <c r="BM38" i="4"/>
  <c r="BM35" i="4"/>
  <c r="BM24" i="4"/>
  <c r="CB39" i="4"/>
  <c r="BY39" i="4" s="1"/>
  <c r="BM40" i="4"/>
  <c r="BM36" i="4"/>
  <c r="BM37" i="4"/>
  <c r="BM34" i="4"/>
  <c r="BZ40" i="4"/>
  <c r="CA36" i="4"/>
  <c r="BY38" i="4"/>
  <c r="BY34" i="4"/>
  <c r="BX35" i="4"/>
  <c r="CC1" i="4"/>
  <c r="C4" i="4"/>
  <c r="BP39" i="4" l="1"/>
  <c r="BX33" i="4"/>
  <c r="BR33" i="4" s="1"/>
  <c r="BX40" i="4"/>
  <c r="BY36" i="4"/>
  <c r="BX39" i="4"/>
  <c r="BY40" i="4"/>
  <c r="BQ35" i="4"/>
  <c r="BQ36" i="4"/>
  <c r="BR35" i="4"/>
  <c r="BX36" i="4"/>
  <c r="BR36" i="4" s="1"/>
  <c r="BR38" i="4"/>
  <c r="BQ38" i="4"/>
  <c r="BR34" i="4"/>
  <c r="BQ34" i="4"/>
  <c r="BR37" i="4"/>
  <c r="BQ37" i="4"/>
  <c r="I13" i="4"/>
  <c r="I9" i="4"/>
  <c r="I12" i="4"/>
  <c r="AD19" i="4"/>
  <c r="L19" i="4"/>
  <c r="O7" i="4"/>
  <c r="BQ4" i="4"/>
  <c r="CR4" i="4"/>
  <c r="CQ4" i="4"/>
  <c r="CP4" i="4"/>
  <c r="CO4" i="4"/>
  <c r="CN4" i="4"/>
  <c r="CM4" i="4"/>
  <c r="CL4" i="4"/>
  <c r="CK4" i="4"/>
  <c r="CJ4" i="4"/>
  <c r="CI4" i="4"/>
  <c r="CH4" i="4"/>
  <c r="CG4" i="4"/>
  <c r="CF4" i="4"/>
  <c r="CE4" i="4"/>
  <c r="CD4" i="4"/>
  <c r="CC4" i="4"/>
  <c r="CA4" i="4"/>
  <c r="CB4" i="4"/>
  <c r="BZ4" i="4"/>
  <c r="BP41" i="4"/>
  <c r="BQ33" i="4" l="1"/>
  <c r="BR39" i="4"/>
  <c r="BN20" i="4"/>
  <c r="BS3" i="4"/>
  <c r="CB1" i="4" s="1"/>
  <c r="BY1" i="4" s="1"/>
  <c r="O25" i="4"/>
  <c r="BK25" i="4"/>
  <c r="BK15" i="4"/>
  <c r="BK14" i="4"/>
  <c r="BK12" i="4"/>
  <c r="BK26" i="4"/>
  <c r="BK29" i="4"/>
  <c r="BK31" i="4"/>
  <c r="BK22" i="4"/>
  <c r="BK27" i="4"/>
  <c r="BK9" i="4"/>
  <c r="BK17" i="4"/>
  <c r="BK28" i="4"/>
  <c r="BK30" i="4"/>
  <c r="BK19" i="4"/>
  <c r="BK16" i="4"/>
  <c r="BK32" i="4"/>
  <c r="CR32" i="4" s="1"/>
  <c r="BK20" i="4"/>
  <c r="BK18" i="4"/>
  <c r="BK10" i="4"/>
  <c r="BK21" i="4"/>
  <c r="BK11" i="4"/>
  <c r="BK7" i="4"/>
  <c r="BH25" i="4"/>
  <c r="BH15" i="4"/>
  <c r="BH14" i="4"/>
  <c r="BH12" i="4"/>
  <c r="BH26" i="4"/>
  <c r="BH29" i="4"/>
  <c r="BH31" i="4"/>
  <c r="BH22" i="4"/>
  <c r="BH27" i="4"/>
  <c r="BH9" i="4"/>
  <c r="BH17" i="4"/>
  <c r="BH28" i="4"/>
  <c r="BH30" i="4"/>
  <c r="BH19" i="4"/>
  <c r="BH16" i="4"/>
  <c r="BH32" i="4"/>
  <c r="CQ32" i="4" s="1"/>
  <c r="BH20" i="4"/>
  <c r="BH18" i="4"/>
  <c r="BH10" i="4"/>
  <c r="BH21" i="4"/>
  <c r="BH11" i="4"/>
  <c r="BH7" i="4"/>
  <c r="BE25" i="4"/>
  <c r="BE15" i="4"/>
  <c r="BE14" i="4"/>
  <c r="BE12" i="4"/>
  <c r="BE26" i="4"/>
  <c r="BE29" i="4"/>
  <c r="BE31" i="4"/>
  <c r="BE22" i="4"/>
  <c r="BE27" i="4"/>
  <c r="BE9" i="4"/>
  <c r="BE17" i="4"/>
  <c r="BE28" i="4"/>
  <c r="BE30" i="4"/>
  <c r="BE19" i="4"/>
  <c r="BE16" i="4"/>
  <c r="BE32" i="4"/>
  <c r="CP32" i="4" s="1"/>
  <c r="BE20" i="4"/>
  <c r="BE18" i="4"/>
  <c r="BE10" i="4"/>
  <c r="BE21" i="4"/>
  <c r="BE11" i="4"/>
  <c r="BE7" i="4"/>
  <c r="BB25" i="4"/>
  <c r="BB15" i="4"/>
  <c r="BB14" i="4"/>
  <c r="BB12" i="4"/>
  <c r="BB26" i="4"/>
  <c r="BB29" i="4"/>
  <c r="BB31" i="4"/>
  <c r="BB22" i="4"/>
  <c r="BB27" i="4"/>
  <c r="BB9" i="4"/>
  <c r="BB17" i="4"/>
  <c r="BB28" i="4"/>
  <c r="BB30" i="4"/>
  <c r="BB19" i="4"/>
  <c r="BB16" i="4"/>
  <c r="BB32" i="4"/>
  <c r="CO32" i="4" s="1"/>
  <c r="BB20" i="4"/>
  <c r="BB18" i="4"/>
  <c r="BB10" i="4"/>
  <c r="BB21" i="4"/>
  <c r="BB11" i="4"/>
  <c r="BB7" i="4"/>
  <c r="AY25" i="4"/>
  <c r="AY15" i="4"/>
  <c r="AY14" i="4"/>
  <c r="AY12" i="4"/>
  <c r="AY26" i="4"/>
  <c r="AY29" i="4"/>
  <c r="AY31" i="4"/>
  <c r="AY22" i="4"/>
  <c r="AY27" i="4"/>
  <c r="AY9" i="4"/>
  <c r="AY17" i="4"/>
  <c r="AY28" i="4"/>
  <c r="AY30" i="4"/>
  <c r="AY19" i="4"/>
  <c r="AY16" i="4"/>
  <c r="AY32" i="4"/>
  <c r="CN32" i="4" s="1"/>
  <c r="AY20" i="4"/>
  <c r="AY18" i="4"/>
  <c r="AY10" i="4"/>
  <c r="AY21" i="4"/>
  <c r="AY11" i="4"/>
  <c r="AY7" i="4"/>
  <c r="AV25" i="4"/>
  <c r="AV15" i="4"/>
  <c r="AV14" i="4"/>
  <c r="AV12" i="4"/>
  <c r="AV26" i="4"/>
  <c r="AV29" i="4"/>
  <c r="AV31" i="4"/>
  <c r="AV22" i="4"/>
  <c r="AV27" i="4"/>
  <c r="AV9" i="4"/>
  <c r="AV17" i="4"/>
  <c r="AV28" i="4"/>
  <c r="AV30" i="4"/>
  <c r="AV19" i="4"/>
  <c r="AV16" i="4"/>
  <c r="AV32" i="4"/>
  <c r="CM32" i="4" s="1"/>
  <c r="AV20" i="4"/>
  <c r="AV18" i="4"/>
  <c r="AV10" i="4"/>
  <c r="AV21" i="4"/>
  <c r="AV11" i="4"/>
  <c r="AV7" i="4"/>
  <c r="AS25" i="4"/>
  <c r="AS15" i="4"/>
  <c r="AS14" i="4"/>
  <c r="AS12" i="4"/>
  <c r="AS26" i="4"/>
  <c r="AS29" i="4"/>
  <c r="AS31" i="4"/>
  <c r="AS22" i="4"/>
  <c r="AS27" i="4"/>
  <c r="AS9" i="4"/>
  <c r="AS17" i="4"/>
  <c r="AS28" i="4"/>
  <c r="AS30" i="4"/>
  <c r="AS19" i="4"/>
  <c r="AS16" i="4"/>
  <c r="AS32" i="4"/>
  <c r="CL32" i="4" s="1"/>
  <c r="AS20" i="4"/>
  <c r="AS18" i="4"/>
  <c r="AS10" i="4"/>
  <c r="AS21" i="4"/>
  <c r="AS11" i="4"/>
  <c r="AS7" i="4"/>
  <c r="AP25" i="4"/>
  <c r="AP15" i="4"/>
  <c r="AP14" i="4"/>
  <c r="AP12" i="4"/>
  <c r="AP26" i="4"/>
  <c r="AP29" i="4"/>
  <c r="AP31" i="4"/>
  <c r="AP22" i="4"/>
  <c r="AP27" i="4"/>
  <c r="AP9" i="4"/>
  <c r="AP17" i="4"/>
  <c r="AP28" i="4"/>
  <c r="AP30" i="4"/>
  <c r="AP19" i="4"/>
  <c r="AP16" i="4"/>
  <c r="AP32" i="4"/>
  <c r="CK32" i="4" s="1"/>
  <c r="AP20" i="4"/>
  <c r="AP18" i="4"/>
  <c r="AP10" i="4"/>
  <c r="AP21" i="4"/>
  <c r="AP11" i="4"/>
  <c r="AP7" i="4"/>
  <c r="AM25" i="4"/>
  <c r="AM15" i="4"/>
  <c r="AM14" i="4"/>
  <c r="AM12" i="4"/>
  <c r="AM26" i="4"/>
  <c r="AM29" i="4"/>
  <c r="AM31" i="4"/>
  <c r="AM22" i="4"/>
  <c r="AM27" i="4"/>
  <c r="AM9" i="4"/>
  <c r="AM17" i="4"/>
  <c r="AM28" i="4"/>
  <c r="AM30" i="4"/>
  <c r="AM19" i="4"/>
  <c r="AM16" i="4"/>
  <c r="AM32" i="4"/>
  <c r="CJ32" i="4" s="1"/>
  <c r="AM20" i="4"/>
  <c r="AM18" i="4"/>
  <c r="AM10" i="4"/>
  <c r="AM21" i="4"/>
  <c r="AM11" i="4"/>
  <c r="AM7" i="4"/>
  <c r="AJ25" i="4"/>
  <c r="AJ15" i="4"/>
  <c r="AJ14" i="4"/>
  <c r="AJ12" i="4"/>
  <c r="AJ26" i="4"/>
  <c r="AJ29" i="4"/>
  <c r="AJ31" i="4"/>
  <c r="AJ22" i="4"/>
  <c r="AJ27" i="4"/>
  <c r="AJ9" i="4"/>
  <c r="AJ17" i="4"/>
  <c r="AJ28" i="4"/>
  <c r="AJ30" i="4"/>
  <c r="AJ19" i="4"/>
  <c r="AJ16" i="4"/>
  <c r="AJ32" i="4"/>
  <c r="CI32" i="4" s="1"/>
  <c r="AJ20" i="4"/>
  <c r="AJ18" i="4"/>
  <c r="AJ10" i="4"/>
  <c r="AJ21" i="4"/>
  <c r="AJ11" i="4"/>
  <c r="AJ7" i="4"/>
  <c r="AG25" i="4"/>
  <c r="AG15" i="4"/>
  <c r="AG14" i="4"/>
  <c r="AG12" i="4"/>
  <c r="AG26" i="4"/>
  <c r="AG29" i="4"/>
  <c r="AG31" i="4"/>
  <c r="AG22" i="4"/>
  <c r="AG27" i="4"/>
  <c r="AG9" i="4"/>
  <c r="AG17" i="4"/>
  <c r="AG28" i="4"/>
  <c r="AG30" i="4"/>
  <c r="AG19" i="4"/>
  <c r="AG16" i="4"/>
  <c r="AG32" i="4"/>
  <c r="CH32" i="4" s="1"/>
  <c r="AG20" i="4"/>
  <c r="AG18" i="4"/>
  <c r="AG10" i="4"/>
  <c r="AG21" i="4"/>
  <c r="AG11" i="4"/>
  <c r="AG7" i="4"/>
  <c r="AD25" i="4"/>
  <c r="AD15" i="4"/>
  <c r="AD14" i="4"/>
  <c r="AD12" i="4"/>
  <c r="AD26" i="4"/>
  <c r="AD29" i="4"/>
  <c r="AD31" i="4"/>
  <c r="AD22" i="4"/>
  <c r="AD27" i="4"/>
  <c r="AD9" i="4"/>
  <c r="AD17" i="4"/>
  <c r="AD28" i="4"/>
  <c r="AD30" i="4"/>
  <c r="AD32" i="4"/>
  <c r="CG32" i="4" s="1"/>
  <c r="AD20" i="4"/>
  <c r="AD18" i="4"/>
  <c r="AD10" i="4"/>
  <c r="AD21" i="4"/>
  <c r="AD11" i="4"/>
  <c r="AD7" i="4"/>
  <c r="AA25" i="4"/>
  <c r="AA15" i="4"/>
  <c r="AA14" i="4"/>
  <c r="AA12" i="4"/>
  <c r="AA26" i="4"/>
  <c r="AA29" i="4"/>
  <c r="AA31" i="4"/>
  <c r="AA22" i="4"/>
  <c r="AA27" i="4"/>
  <c r="AA9" i="4"/>
  <c r="AA17" i="4"/>
  <c r="AA28" i="4"/>
  <c r="AA30" i="4"/>
  <c r="AA19" i="4"/>
  <c r="AA16" i="4"/>
  <c r="AA32" i="4"/>
  <c r="CF32" i="4" s="1"/>
  <c r="AA20" i="4"/>
  <c r="AA18" i="4"/>
  <c r="AA10" i="4"/>
  <c r="AA21" i="4"/>
  <c r="AA11" i="4"/>
  <c r="AA7" i="4"/>
  <c r="X25" i="4"/>
  <c r="X15" i="4"/>
  <c r="X14" i="4"/>
  <c r="X12" i="4"/>
  <c r="X26" i="4"/>
  <c r="X29" i="4"/>
  <c r="X31" i="4"/>
  <c r="X22" i="4"/>
  <c r="X27" i="4"/>
  <c r="X9" i="4"/>
  <c r="X17" i="4"/>
  <c r="X28" i="4"/>
  <c r="X30" i="4"/>
  <c r="X19" i="4"/>
  <c r="X16" i="4"/>
  <c r="X32" i="4"/>
  <c r="CE32" i="4" s="1"/>
  <c r="X20" i="4"/>
  <c r="X18" i="4"/>
  <c r="X10" i="4"/>
  <c r="X21" i="4"/>
  <c r="X11" i="4"/>
  <c r="X7" i="4"/>
  <c r="U25" i="4"/>
  <c r="U15" i="4"/>
  <c r="U14" i="4"/>
  <c r="U12" i="4"/>
  <c r="U26" i="4"/>
  <c r="U29" i="4"/>
  <c r="U31" i="4"/>
  <c r="U22" i="4"/>
  <c r="U27" i="4"/>
  <c r="U9" i="4"/>
  <c r="U17" i="4"/>
  <c r="U28" i="4"/>
  <c r="U30" i="4"/>
  <c r="U19" i="4"/>
  <c r="U16" i="4"/>
  <c r="U32" i="4"/>
  <c r="CD32" i="4" s="1"/>
  <c r="U20" i="4"/>
  <c r="U18" i="4"/>
  <c r="U10" i="4"/>
  <c r="U21" i="4"/>
  <c r="U11" i="4"/>
  <c r="U7" i="4"/>
  <c r="R25" i="4"/>
  <c r="R15" i="4"/>
  <c r="R14" i="4"/>
  <c r="R12" i="4"/>
  <c r="R26" i="4"/>
  <c r="R29" i="4"/>
  <c r="R31" i="4"/>
  <c r="R22" i="4"/>
  <c r="R27" i="4"/>
  <c r="R9" i="4"/>
  <c r="R17" i="4"/>
  <c r="R28" i="4"/>
  <c r="R30" i="4"/>
  <c r="R19" i="4"/>
  <c r="R16" i="4"/>
  <c r="R32" i="4"/>
  <c r="CC32" i="4" s="1"/>
  <c r="R20" i="4"/>
  <c r="R18" i="4"/>
  <c r="R10" i="4"/>
  <c r="R21" i="4"/>
  <c r="R11" i="4"/>
  <c r="R7" i="4"/>
  <c r="O15" i="4"/>
  <c r="O14" i="4"/>
  <c r="O12" i="4"/>
  <c r="O26" i="4"/>
  <c r="O29" i="4"/>
  <c r="O31" i="4"/>
  <c r="O22" i="4"/>
  <c r="O27" i="4"/>
  <c r="O9" i="4"/>
  <c r="O17" i="4"/>
  <c r="O28" i="4"/>
  <c r="O30" i="4"/>
  <c r="O19" i="4"/>
  <c r="O16" i="4"/>
  <c r="O32" i="4"/>
  <c r="CB32" i="4" s="1"/>
  <c r="O20" i="4"/>
  <c r="O18" i="4"/>
  <c r="O10" i="4"/>
  <c r="O21" i="4"/>
  <c r="O11" i="4"/>
  <c r="L25" i="4"/>
  <c r="L15" i="4"/>
  <c r="L14" i="4"/>
  <c r="L12" i="4"/>
  <c r="L26" i="4"/>
  <c r="L29" i="4"/>
  <c r="L31" i="4"/>
  <c r="L22" i="4"/>
  <c r="L27" i="4"/>
  <c r="L9" i="4"/>
  <c r="L17" i="4"/>
  <c r="L28" i="4"/>
  <c r="L30" i="4"/>
  <c r="L16" i="4"/>
  <c r="L32" i="4"/>
  <c r="CA32" i="4" s="1"/>
  <c r="L20" i="4"/>
  <c r="L18" i="4"/>
  <c r="L10" i="4"/>
  <c r="L21" i="4"/>
  <c r="L11" i="4"/>
  <c r="L7" i="4"/>
  <c r="BK13" i="4"/>
  <c r="BH13" i="4"/>
  <c r="BE13" i="4"/>
  <c r="BB13" i="4"/>
  <c r="AY13" i="4"/>
  <c r="AV13" i="4"/>
  <c r="AS13" i="4"/>
  <c r="AP13" i="4"/>
  <c r="AM13" i="4"/>
  <c r="AJ13" i="4"/>
  <c r="AG13" i="4"/>
  <c r="AD13" i="4"/>
  <c r="AA13" i="4"/>
  <c r="X13" i="4"/>
  <c r="U13" i="4"/>
  <c r="R13" i="4"/>
  <c r="O13" i="4"/>
  <c r="L13" i="4"/>
  <c r="I26" i="4"/>
  <c r="I29" i="4"/>
  <c r="I31" i="4"/>
  <c r="I22" i="4"/>
  <c r="I27" i="4"/>
  <c r="I17" i="4"/>
  <c r="I28" i="4"/>
  <c r="I30" i="4"/>
  <c r="I19" i="4"/>
  <c r="I16" i="4"/>
  <c r="I32" i="4"/>
  <c r="BZ32" i="4" s="1"/>
  <c r="I20" i="4"/>
  <c r="I18" i="4"/>
  <c r="I25" i="4"/>
  <c r="I15" i="4"/>
  <c r="I14" i="4"/>
  <c r="BY32" i="4" l="1"/>
  <c r="CG31" i="4"/>
  <c r="BX32" i="4"/>
  <c r="BM22" i="4"/>
  <c r="BM8" i="4"/>
  <c r="BM14" i="4"/>
  <c r="BZ29" i="4"/>
  <c r="CC29" i="4"/>
  <c r="CE29" i="4"/>
  <c r="CH29" i="4"/>
  <c r="CJ29" i="4"/>
  <c r="CL29" i="4"/>
  <c r="CN29" i="4"/>
  <c r="CP29" i="4"/>
  <c r="CR29" i="4"/>
  <c r="CA29" i="4"/>
  <c r="CD29" i="4"/>
  <c r="CF29" i="4"/>
  <c r="CG28" i="4"/>
  <c r="CG29" i="4"/>
  <c r="CI29" i="4"/>
  <c r="CK29" i="4"/>
  <c r="CM29" i="4"/>
  <c r="CO29" i="4"/>
  <c r="CQ29" i="4"/>
  <c r="CB29" i="4"/>
  <c r="CD28" i="4"/>
  <c r="CD31" i="4"/>
  <c r="CF28" i="4"/>
  <c r="CF31" i="4"/>
  <c r="CL27" i="4"/>
  <c r="CL30" i="4"/>
  <c r="CR27" i="4"/>
  <c r="CR30" i="4"/>
  <c r="CB28" i="4"/>
  <c r="CB31" i="4"/>
  <c r="CK28" i="4"/>
  <c r="CK31" i="4"/>
  <c r="CM28" i="4"/>
  <c r="CM31" i="4"/>
  <c r="CO28" i="4"/>
  <c r="CO31" i="4"/>
  <c r="CQ28" i="4"/>
  <c r="CQ31" i="4"/>
  <c r="CB27" i="4"/>
  <c r="CB30" i="4"/>
  <c r="CC28" i="4"/>
  <c r="CC31" i="4"/>
  <c r="CE28" i="4"/>
  <c r="CE31" i="4"/>
  <c r="CG27" i="4"/>
  <c r="CG30" i="4"/>
  <c r="CI27" i="4"/>
  <c r="CI30" i="4"/>
  <c r="CK27" i="4"/>
  <c r="CK30" i="4"/>
  <c r="CM27" i="4"/>
  <c r="CM30" i="4"/>
  <c r="CO27" i="4"/>
  <c r="CO30" i="4"/>
  <c r="CQ27" i="4"/>
  <c r="CQ30" i="4"/>
  <c r="CH27" i="4"/>
  <c r="CH30" i="4"/>
  <c r="CJ27" i="4"/>
  <c r="CJ30" i="4"/>
  <c r="CN27" i="4"/>
  <c r="CN30" i="4"/>
  <c r="CP27" i="4"/>
  <c r="CP30" i="4"/>
  <c r="BZ28" i="4"/>
  <c r="BZ31" i="4"/>
  <c r="BZ27" i="4"/>
  <c r="BZ30" i="4"/>
  <c r="CA28" i="4"/>
  <c r="CA31" i="4"/>
  <c r="CA27" i="4"/>
  <c r="CA30" i="4"/>
  <c r="CD27" i="4"/>
  <c r="CD30" i="4"/>
  <c r="CF27" i="4"/>
  <c r="CF30" i="4"/>
  <c r="CI28" i="4"/>
  <c r="CI31" i="4"/>
  <c r="CC27" i="4"/>
  <c r="CC30" i="4"/>
  <c r="CE27" i="4"/>
  <c r="CE30" i="4"/>
  <c r="CH28" i="4"/>
  <c r="CH31" i="4"/>
  <c r="CJ28" i="4"/>
  <c r="CJ31" i="4"/>
  <c r="CL28" i="4"/>
  <c r="CL31" i="4"/>
  <c r="CN28" i="4"/>
  <c r="CN31" i="4"/>
  <c r="CP28" i="4"/>
  <c r="CP31" i="4"/>
  <c r="CR28" i="4"/>
  <c r="CR31" i="4"/>
  <c r="CR6" i="4"/>
  <c r="CN11" i="4"/>
  <c r="CO11" i="4"/>
  <c r="CP11" i="4"/>
  <c r="CQ11" i="4"/>
  <c r="CH26" i="4"/>
  <c r="CI26" i="4"/>
  <c r="CK26" i="4"/>
  <c r="CM26" i="4"/>
  <c r="CN26" i="4"/>
  <c r="CO26" i="4"/>
  <c r="CP26" i="4"/>
  <c r="CQ26" i="4"/>
  <c r="CR26" i="4"/>
  <c r="BZ6" i="4"/>
  <c r="BZ7" i="4"/>
  <c r="CN6" i="4"/>
  <c r="CH11" i="4"/>
  <c r="CF6" i="4"/>
  <c r="CJ6" i="4"/>
  <c r="CK11" i="4"/>
  <c r="CR11" i="4"/>
  <c r="CG11" i="4"/>
  <c r="CJ26" i="4"/>
  <c r="CJ11" i="4"/>
  <c r="CK20" i="4"/>
  <c r="CL26" i="4"/>
  <c r="CL11" i="4"/>
  <c r="CL20" i="4"/>
  <c r="CN20" i="4"/>
  <c r="CO20" i="4"/>
  <c r="CP20" i="4"/>
  <c r="CQ20" i="4"/>
  <c r="CR20" i="4"/>
  <c r="CA25" i="4"/>
  <c r="CI11" i="4"/>
  <c r="CE6" i="4"/>
  <c r="CM20" i="4"/>
  <c r="CM11" i="4"/>
  <c r="CH20" i="4"/>
  <c r="CH16" i="4"/>
  <c r="CH24" i="4"/>
  <c r="CI20" i="4"/>
  <c r="CI16" i="4"/>
  <c r="CJ20" i="4"/>
  <c r="CJ16" i="4"/>
  <c r="CG20" i="4"/>
  <c r="CA18" i="4"/>
  <c r="CA13" i="4"/>
  <c r="CG26" i="4"/>
  <c r="CG16" i="4"/>
  <c r="CG24" i="4"/>
  <c r="CH14" i="4"/>
  <c r="CI14" i="4"/>
  <c r="CI24" i="4"/>
  <c r="CJ14" i="4"/>
  <c r="CJ24" i="4"/>
  <c r="CK14" i="4"/>
  <c r="CK16" i="4"/>
  <c r="CK24" i="4"/>
  <c r="CA21" i="4"/>
  <c r="CB13" i="4"/>
  <c r="CB15" i="4"/>
  <c r="CB18" i="4"/>
  <c r="CC26" i="4"/>
  <c r="CC11" i="4"/>
  <c r="CD26" i="4"/>
  <c r="CD11" i="4"/>
  <c r="CE26" i="4"/>
  <c r="CE11" i="4"/>
  <c r="CF26" i="4"/>
  <c r="CF11" i="4"/>
  <c r="CB9" i="4"/>
  <c r="CA15" i="4"/>
  <c r="CI6" i="4"/>
  <c r="CM6" i="4"/>
  <c r="CQ6" i="4"/>
  <c r="CB21" i="4"/>
  <c r="CC20" i="4"/>
  <c r="CC24" i="4"/>
  <c r="CD14" i="4"/>
  <c r="CD20" i="4"/>
  <c r="CD16" i="4"/>
  <c r="CD24" i="4"/>
  <c r="CE14" i="4"/>
  <c r="CE20" i="4"/>
  <c r="CE16" i="4"/>
  <c r="CE24" i="4"/>
  <c r="CF14" i="4"/>
  <c r="CF20" i="4"/>
  <c r="CF16" i="4"/>
  <c r="CF24" i="4"/>
  <c r="CG14" i="4"/>
  <c r="CA6" i="4"/>
  <c r="CA22" i="4"/>
  <c r="CB22" i="4"/>
  <c r="CP25" i="4"/>
  <c r="CQ25" i="4"/>
  <c r="CR21" i="4"/>
  <c r="CR25" i="4"/>
  <c r="CL18" i="4"/>
  <c r="CM18" i="4"/>
  <c r="CN18" i="4"/>
  <c r="CO18" i="4"/>
  <c r="CP18" i="4"/>
  <c r="CQ18" i="4"/>
  <c r="CR15" i="4"/>
  <c r="CR18" i="4"/>
  <c r="CB6" i="4"/>
  <c r="CA26" i="4"/>
  <c r="CA11" i="4"/>
  <c r="CB26" i="4"/>
  <c r="CB11" i="4"/>
  <c r="CC21" i="4"/>
  <c r="CC25" i="4"/>
  <c r="CD21" i="4"/>
  <c r="CD25" i="4"/>
  <c r="CE21" i="4"/>
  <c r="CE25" i="4"/>
  <c r="CF21" i="4"/>
  <c r="CF25" i="4"/>
  <c r="CG21" i="4"/>
  <c r="CG7" i="4"/>
  <c r="CG25" i="4"/>
  <c r="CH21" i="4"/>
  <c r="CH7" i="4"/>
  <c r="CH25" i="4"/>
  <c r="CI21" i="4"/>
  <c r="CI25" i="4"/>
  <c r="CJ21" i="4"/>
  <c r="CJ25" i="4"/>
  <c r="CK21" i="4"/>
  <c r="CK7" i="4"/>
  <c r="CK25" i="4"/>
  <c r="CL21" i="4"/>
  <c r="CL7" i="4"/>
  <c r="CL25" i="4"/>
  <c r="CM21" i="4"/>
  <c r="CM25" i="4"/>
  <c r="CN21" i="4"/>
  <c r="CN25" i="4"/>
  <c r="CO21" i="4"/>
  <c r="CO7" i="4"/>
  <c r="CO25" i="4"/>
  <c r="CP21" i="4"/>
  <c r="CP7" i="4"/>
  <c r="CQ21" i="4"/>
  <c r="CL14" i="4"/>
  <c r="CL16" i="4"/>
  <c r="BZ17" i="4"/>
  <c r="CA19" i="4"/>
  <c r="CB19" i="4"/>
  <c r="CD12" i="4"/>
  <c r="CE12" i="4"/>
  <c r="CG12" i="4"/>
  <c r="CL12" i="4"/>
  <c r="CR12" i="4"/>
  <c r="CA12" i="4"/>
  <c r="CB12" i="4"/>
  <c r="CE7" i="4"/>
  <c r="CF7" i="4"/>
  <c r="CJ7" i="4"/>
  <c r="CM7" i="4"/>
  <c r="CN7" i="4"/>
  <c r="CQ7" i="4"/>
  <c r="CR7" i="4"/>
  <c r="CC6" i="4"/>
  <c r="CG6" i="4"/>
  <c r="CK6" i="4"/>
  <c r="CO6" i="4"/>
  <c r="CB25" i="4"/>
  <c r="CC14" i="4"/>
  <c r="CC16" i="4"/>
  <c r="CC17" i="4"/>
  <c r="CA23" i="4"/>
  <c r="CB23" i="4"/>
  <c r="CC12" i="4"/>
  <c r="CF12" i="4"/>
  <c r="CH12" i="4"/>
  <c r="CI12" i="4"/>
  <c r="CJ12" i="4"/>
  <c r="CK12" i="4"/>
  <c r="CM12" i="4"/>
  <c r="CN12" i="4"/>
  <c r="CO12" i="4"/>
  <c r="CP12" i="4"/>
  <c r="CQ12" i="4"/>
  <c r="CI7" i="4"/>
  <c r="CD6" i="4"/>
  <c r="CH6" i="4"/>
  <c r="CL6" i="4"/>
  <c r="CP6" i="4"/>
  <c r="CA14" i="4"/>
  <c r="CA20" i="4"/>
  <c r="CA16" i="4"/>
  <c r="CA17" i="4"/>
  <c r="CA24" i="4"/>
  <c r="CB14" i="4"/>
  <c r="CB20" i="4"/>
  <c r="CB16" i="4"/>
  <c r="CB17" i="4"/>
  <c r="CB24" i="4"/>
  <c r="CC13" i="4"/>
  <c r="CC15" i="4"/>
  <c r="CD17" i="4"/>
  <c r="CE17" i="4"/>
  <c r="CF17" i="4"/>
  <c r="CG17" i="4"/>
  <c r="CH17" i="4"/>
  <c r="CI17" i="4"/>
  <c r="CJ17" i="4"/>
  <c r="CK17" i="4"/>
  <c r="CL17" i="4"/>
  <c r="CL24" i="4"/>
  <c r="CM14" i="4"/>
  <c r="CM16" i="4"/>
  <c r="CM17" i="4"/>
  <c r="CM24" i="4"/>
  <c r="CN14" i="4"/>
  <c r="CN16" i="4"/>
  <c r="CN17" i="4"/>
  <c r="CN24" i="4"/>
  <c r="CO14" i="4"/>
  <c r="CO16" i="4"/>
  <c r="CO17" i="4"/>
  <c r="CO24" i="4"/>
  <c r="CP14" i="4"/>
  <c r="CP16" i="4"/>
  <c r="CP17" i="4"/>
  <c r="CP24" i="4"/>
  <c r="CQ14" i="4"/>
  <c r="CQ16" i="4"/>
  <c r="CQ17" i="4"/>
  <c r="CQ24" i="4"/>
  <c r="CR14" i="4"/>
  <c r="CR16" i="4"/>
  <c r="CR17" i="4"/>
  <c r="CR24" i="4"/>
  <c r="CC18" i="4"/>
  <c r="CC19" i="4"/>
  <c r="CC23" i="4"/>
  <c r="CD13" i="4"/>
  <c r="CD22" i="4"/>
  <c r="CD15" i="4"/>
  <c r="CD18" i="4"/>
  <c r="CD19" i="4"/>
  <c r="CD23" i="4"/>
  <c r="CE13" i="4"/>
  <c r="CE22" i="4"/>
  <c r="CE15" i="4"/>
  <c r="CE18" i="4"/>
  <c r="CE19" i="4"/>
  <c r="CE23" i="4"/>
  <c r="CF13" i="4"/>
  <c r="CF22" i="4"/>
  <c r="CF15" i="4"/>
  <c r="CF18" i="4"/>
  <c r="CF19" i="4"/>
  <c r="CF23" i="4"/>
  <c r="CG13" i="4"/>
  <c r="CG22" i="4"/>
  <c r="CG15" i="4"/>
  <c r="CG18" i="4"/>
  <c r="CG19" i="4"/>
  <c r="CG23" i="4"/>
  <c r="CH13" i="4"/>
  <c r="CH22" i="4"/>
  <c r="CH15" i="4"/>
  <c r="CH18" i="4"/>
  <c r="CH19" i="4"/>
  <c r="CH23" i="4"/>
  <c r="CI13" i="4"/>
  <c r="CI22" i="4"/>
  <c r="CI15" i="4"/>
  <c r="CI18" i="4"/>
  <c r="CI19" i="4"/>
  <c r="CI23" i="4"/>
  <c r="CJ13" i="4"/>
  <c r="CJ22" i="4"/>
  <c r="CJ15" i="4"/>
  <c r="CJ18" i="4"/>
  <c r="CJ19" i="4"/>
  <c r="CJ23" i="4"/>
  <c r="CK13" i="4"/>
  <c r="CK22" i="4"/>
  <c r="CK15" i="4"/>
  <c r="CK18" i="4"/>
  <c r="CK19" i="4"/>
  <c r="CK23" i="4"/>
  <c r="CL13" i="4"/>
  <c r="CL22" i="4"/>
  <c r="CL15" i="4"/>
  <c r="CL19" i="4"/>
  <c r="CL23" i="4"/>
  <c r="CM13" i="4"/>
  <c r="CM22" i="4"/>
  <c r="CM15" i="4"/>
  <c r="CM19" i="4"/>
  <c r="CM23" i="4"/>
  <c r="CN13" i="4"/>
  <c r="CN22" i="4"/>
  <c r="CN15" i="4"/>
  <c r="CN19" i="4"/>
  <c r="CN23" i="4"/>
  <c r="CO13" i="4"/>
  <c r="CO22" i="4"/>
  <c r="CO15" i="4"/>
  <c r="CO19" i="4"/>
  <c r="CO23" i="4"/>
  <c r="CP13" i="4"/>
  <c r="CP22" i="4"/>
  <c r="CP15" i="4"/>
  <c r="CP19" i="4"/>
  <c r="CP23" i="4"/>
  <c r="CQ13" i="4"/>
  <c r="CQ22" i="4"/>
  <c r="CQ15" i="4"/>
  <c r="CQ19" i="4"/>
  <c r="CQ23" i="4"/>
  <c r="CR13" i="4"/>
  <c r="CR22" i="4"/>
  <c r="CR19" i="4"/>
  <c r="CR23" i="4"/>
  <c r="CG8" i="4"/>
  <c r="BZ8" i="4"/>
  <c r="BZ24" i="4"/>
  <c r="BZ20" i="4"/>
  <c r="BZ16" i="4"/>
  <c r="CC9" i="4"/>
  <c r="CD9" i="4"/>
  <c r="CE9" i="4"/>
  <c r="CE8" i="4"/>
  <c r="CF9" i="4"/>
  <c r="CG9" i="4"/>
  <c r="CH9" i="4"/>
  <c r="CI9" i="4"/>
  <c r="CJ9" i="4"/>
  <c r="CK9" i="4"/>
  <c r="CL9" i="4"/>
  <c r="CL8" i="4"/>
  <c r="CM9" i="4"/>
  <c r="CN9" i="4"/>
  <c r="CO9" i="4"/>
  <c r="CP9" i="4"/>
  <c r="CQ9" i="4"/>
  <c r="CR9" i="4"/>
  <c r="CP8" i="4"/>
  <c r="CA9" i="4"/>
  <c r="CO8" i="4"/>
  <c r="BZ14" i="4"/>
  <c r="CI8" i="4"/>
  <c r="BZ26" i="4"/>
  <c r="CC8" i="4"/>
  <c r="CF8" i="4"/>
  <c r="CH8" i="4"/>
  <c r="CJ8" i="4"/>
  <c r="CM8" i="4"/>
  <c r="CN8" i="4"/>
  <c r="CR8" i="4"/>
  <c r="CA10" i="4"/>
  <c r="CB10" i="4"/>
  <c r="BZ12" i="4"/>
  <c r="CA7" i="4"/>
  <c r="CC22" i="4"/>
  <c r="CC10" i="4"/>
  <c r="CD10" i="4"/>
  <c r="CE10" i="4"/>
  <c r="CF10" i="4"/>
  <c r="CG10" i="4"/>
  <c r="CH10" i="4"/>
  <c r="CI10" i="4"/>
  <c r="CJ10" i="4"/>
  <c r="CK10" i="4"/>
  <c r="CL10" i="4"/>
  <c r="CM10" i="4"/>
  <c r="CN10" i="4"/>
  <c r="CO10" i="4"/>
  <c r="CP10" i="4"/>
  <c r="CQ10" i="4"/>
  <c r="CR10" i="4"/>
  <c r="CQ8" i="4"/>
  <c r="CK8" i="4"/>
  <c r="CD8" i="4"/>
  <c r="BZ9" i="4"/>
  <c r="BZ22" i="4"/>
  <c r="BZ18" i="4"/>
  <c r="BZ10" i="4"/>
  <c r="CA8" i="4"/>
  <c r="CC7" i="4"/>
  <c r="BZ23" i="4"/>
  <c r="BZ19" i="4"/>
  <c r="BZ15" i="4"/>
  <c r="BZ11" i="4"/>
  <c r="BZ25" i="4"/>
  <c r="BZ21" i="4"/>
  <c r="BZ13" i="4"/>
  <c r="CD7" i="4"/>
  <c r="CB7" i="4"/>
  <c r="CB8" i="4"/>
  <c r="BM13" i="4"/>
  <c r="AA43" i="14"/>
  <c r="AA44" i="14"/>
  <c r="AA45" i="14"/>
  <c r="AA46" i="14"/>
  <c r="AA47" i="14"/>
  <c r="AA48" i="14"/>
  <c r="AA39" i="14"/>
  <c r="AA49" i="14"/>
  <c r="AA50" i="14"/>
  <c r="AA42" i="14"/>
  <c r="AA51" i="14"/>
  <c r="AA52" i="14"/>
  <c r="AA53" i="14"/>
  <c r="AA54" i="14"/>
  <c r="AA55" i="14"/>
  <c r="AA56" i="14"/>
  <c r="AA57" i="14"/>
  <c r="AA58" i="14"/>
  <c r="AA59" i="14"/>
  <c r="AA60" i="14"/>
  <c r="AA36" i="14"/>
  <c r="AA37" i="14"/>
  <c r="AA38" i="14"/>
  <c r="AA40" i="14"/>
  <c r="AA41" i="14"/>
  <c r="BP16" i="4" l="1"/>
  <c r="BP24" i="4"/>
  <c r="BP15" i="4"/>
  <c r="BP13" i="4"/>
  <c r="BP21" i="4"/>
  <c r="BP20" i="4"/>
  <c r="BP11" i="4"/>
  <c r="BP9" i="4"/>
  <c r="BP18" i="4"/>
  <c r="BP7" i="4"/>
  <c r="BP12" i="4"/>
  <c r="BP26" i="4"/>
  <c r="BP25" i="4"/>
  <c r="BP23" i="4"/>
  <c r="BP19" i="4"/>
  <c r="BP28" i="4"/>
  <c r="BP14" i="4"/>
  <c r="BP6" i="4"/>
  <c r="BP30" i="4"/>
  <c r="BP31" i="4"/>
  <c r="BP17" i="4"/>
  <c r="BP32" i="4"/>
  <c r="BP27" i="4"/>
  <c r="BP8" i="4"/>
  <c r="BP22" i="4"/>
  <c r="BP10" i="4"/>
  <c r="BP29" i="4"/>
  <c r="BX29" i="4"/>
  <c r="BY27" i="4"/>
  <c r="BY29" i="4"/>
  <c r="BY28" i="4"/>
  <c r="BX28" i="4"/>
  <c r="BX30" i="4"/>
  <c r="BY30" i="4"/>
  <c r="BY31" i="4"/>
  <c r="BX31" i="4"/>
  <c r="BQ39" i="4"/>
  <c r="BX27" i="4"/>
  <c r="BR40" i="4"/>
  <c r="BQ40" i="4"/>
  <c r="BU19" i="4"/>
  <c r="BX26" i="4"/>
  <c r="BX17" i="4"/>
  <c r="BX6" i="4"/>
  <c r="BU17" i="4"/>
  <c r="BU6" i="4"/>
  <c r="BY6" i="4"/>
  <c r="BY17" i="4"/>
  <c r="BY12" i="4"/>
  <c r="BX15" i="4"/>
  <c r="BY22" i="4"/>
  <c r="BY26" i="4"/>
  <c r="BX16" i="4"/>
  <c r="BX20" i="4"/>
  <c r="BY13" i="4"/>
  <c r="BX23" i="4"/>
  <c r="BY11" i="4"/>
  <c r="BU12" i="4"/>
  <c r="BX11" i="4"/>
  <c r="BY15" i="4"/>
  <c r="BX24" i="4"/>
  <c r="BY20" i="4"/>
  <c r="BX21" i="4"/>
  <c r="BX12" i="4"/>
  <c r="BX9" i="4"/>
  <c r="BY14" i="4"/>
  <c r="BY24" i="4"/>
  <c r="BU14" i="4"/>
  <c r="BX8" i="4"/>
  <c r="BY16" i="4"/>
  <c r="BU16" i="4"/>
  <c r="BU20" i="4"/>
  <c r="BX14" i="4"/>
  <c r="BU18" i="4"/>
  <c r="BY8" i="4"/>
  <c r="BX18" i="4"/>
  <c r="BU8" i="4"/>
  <c r="BY18" i="4"/>
  <c r="BU7" i="4"/>
  <c r="BU10" i="4"/>
  <c r="BY7" i="4"/>
  <c r="BU22" i="4"/>
  <c r="BY21" i="4"/>
  <c r="BY25" i="4"/>
  <c r="BY23" i="4"/>
  <c r="BX7" i="4"/>
  <c r="BX10" i="4"/>
  <c r="BX19" i="4"/>
  <c r="BU21" i="4"/>
  <c r="BU13" i="4"/>
  <c r="BU11" i="4"/>
  <c r="BU9" i="4"/>
  <c r="BY9" i="4"/>
  <c r="BX22" i="4"/>
  <c r="BY10" i="4"/>
  <c r="BY19" i="4"/>
  <c r="BX13" i="4"/>
  <c r="BX25" i="4"/>
  <c r="BU15" i="4"/>
  <c r="W160" i="9"/>
  <c r="W161" i="9"/>
  <c r="W162" i="9"/>
  <c r="W163" i="9"/>
  <c r="W164" i="9"/>
  <c r="W165" i="9"/>
  <c r="W166" i="9"/>
  <c r="W167" i="9"/>
  <c r="W168" i="9"/>
  <c r="W169" i="9"/>
  <c r="W170" i="9"/>
  <c r="W171" i="9"/>
  <c r="W172" i="9"/>
  <c r="W173" i="9"/>
  <c r="W174" i="9"/>
  <c r="W175" i="9"/>
  <c r="W176" i="9"/>
  <c r="W177" i="9"/>
  <c r="W178" i="9"/>
  <c r="W179" i="9"/>
  <c r="W180" i="9"/>
  <c r="W181" i="9"/>
  <c r="W182" i="9"/>
  <c r="W183" i="9"/>
  <c r="W184" i="9"/>
  <c r="W185" i="9"/>
  <c r="W186" i="9"/>
  <c r="W187" i="9"/>
  <c r="W188" i="9"/>
  <c r="W189" i="9"/>
  <c r="W190" i="9"/>
  <c r="W191" i="9"/>
  <c r="W192" i="9"/>
  <c r="W193" i="9"/>
  <c r="W194" i="9"/>
  <c r="W195" i="9"/>
  <c r="W196" i="9"/>
  <c r="W197" i="9"/>
  <c r="W198" i="9"/>
  <c r="W199" i="9"/>
  <c r="W200" i="9"/>
  <c r="W201" i="9"/>
  <c r="W202" i="9"/>
  <c r="W203" i="9"/>
  <c r="W204" i="9"/>
  <c r="W205" i="9"/>
  <c r="W206" i="9"/>
  <c r="W207" i="9"/>
  <c r="W208" i="9"/>
  <c r="W209" i="9"/>
  <c r="W159" i="9"/>
  <c r="W109" i="9"/>
  <c r="W110" i="9"/>
  <c r="W111" i="9"/>
  <c r="W112" i="9"/>
  <c r="W113" i="9"/>
  <c r="W114" i="9"/>
  <c r="W115" i="9"/>
  <c r="W116" i="9"/>
  <c r="W117" i="9"/>
  <c r="W118" i="9"/>
  <c r="W119" i="9"/>
  <c r="W120" i="9"/>
  <c r="W121" i="9"/>
  <c r="W122" i="9"/>
  <c r="W123" i="9"/>
  <c r="W124" i="9"/>
  <c r="W125" i="9"/>
  <c r="W126" i="9"/>
  <c r="W127" i="9"/>
  <c r="W128" i="9"/>
  <c r="W129" i="9"/>
  <c r="W130" i="9"/>
  <c r="W131" i="9"/>
  <c r="W132" i="9"/>
  <c r="W133" i="9"/>
  <c r="W134" i="9"/>
  <c r="W135" i="9"/>
  <c r="W136" i="9"/>
  <c r="W137" i="9"/>
  <c r="W138" i="9"/>
  <c r="W139" i="9"/>
  <c r="W140" i="9"/>
  <c r="W141" i="9"/>
  <c r="W142" i="9"/>
  <c r="W143" i="9"/>
  <c r="W144" i="9"/>
  <c r="W145" i="9"/>
  <c r="W146" i="9"/>
  <c r="W147" i="9"/>
  <c r="W148" i="9"/>
  <c r="W149" i="9"/>
  <c r="W150" i="9"/>
  <c r="W151" i="9"/>
  <c r="W152" i="9"/>
  <c r="W153" i="9"/>
  <c r="W154" i="9"/>
  <c r="W155" i="9"/>
  <c r="W156" i="9"/>
  <c r="W157" i="9"/>
  <c r="W158" i="9"/>
  <c r="W108" i="9"/>
  <c r="W58" i="9"/>
  <c r="W59" i="9"/>
  <c r="W60" i="9"/>
  <c r="W61" i="9"/>
  <c r="W62" i="9"/>
  <c r="W63" i="9"/>
  <c r="W64" i="9"/>
  <c r="W65" i="9"/>
  <c r="W66" i="9"/>
  <c r="W67" i="9"/>
  <c r="W68" i="9"/>
  <c r="W69" i="9"/>
  <c r="W70" i="9"/>
  <c r="W71" i="9"/>
  <c r="W72" i="9"/>
  <c r="W73" i="9"/>
  <c r="W74" i="9"/>
  <c r="W75" i="9"/>
  <c r="W76" i="9"/>
  <c r="W77" i="9"/>
  <c r="W78" i="9"/>
  <c r="W79" i="9"/>
  <c r="W80" i="9"/>
  <c r="W81" i="9"/>
  <c r="W82" i="9"/>
  <c r="W83" i="9"/>
  <c r="W84" i="9"/>
  <c r="W85" i="9"/>
  <c r="W86" i="9"/>
  <c r="W87" i="9"/>
  <c r="W88" i="9"/>
  <c r="W89" i="9"/>
  <c r="W90" i="9"/>
  <c r="W91" i="9"/>
  <c r="W92" i="9"/>
  <c r="W93" i="9"/>
  <c r="W94" i="9"/>
  <c r="W95" i="9"/>
  <c r="W96" i="9"/>
  <c r="W97" i="9"/>
  <c r="W98" i="9"/>
  <c r="W99" i="9"/>
  <c r="W100" i="9"/>
  <c r="W101" i="9"/>
  <c r="W102" i="9"/>
  <c r="W103" i="9"/>
  <c r="W104" i="9"/>
  <c r="W105" i="9"/>
  <c r="W106" i="9"/>
  <c r="W107" i="9"/>
  <c r="W57" i="9"/>
  <c r="W7" i="9"/>
  <c r="W8" i="9"/>
  <c r="W9" i="9"/>
  <c r="W10" i="9"/>
  <c r="W11" i="9"/>
  <c r="W12" i="9"/>
  <c r="W13" i="9"/>
  <c r="W14" i="9"/>
  <c r="W15" i="9"/>
  <c r="W16" i="9"/>
  <c r="W17" i="9"/>
  <c r="W18" i="9"/>
  <c r="W19" i="9"/>
  <c r="W20" i="9"/>
  <c r="W21" i="9"/>
  <c r="W22" i="9"/>
  <c r="W23" i="9"/>
  <c r="W24" i="9"/>
  <c r="W25" i="9"/>
  <c r="W26" i="9"/>
  <c r="W27" i="9"/>
  <c r="W28" i="9"/>
  <c r="W29" i="9"/>
  <c r="W30" i="9"/>
  <c r="W31" i="9"/>
  <c r="W32" i="9"/>
  <c r="W33" i="9"/>
  <c r="W34" i="9"/>
  <c r="W35" i="9"/>
  <c r="W36" i="9"/>
  <c r="W37" i="9"/>
  <c r="W38" i="9"/>
  <c r="W39" i="9"/>
  <c r="W40" i="9"/>
  <c r="W41" i="9"/>
  <c r="W42" i="9"/>
  <c r="W43" i="9"/>
  <c r="W44" i="9"/>
  <c r="W45" i="9"/>
  <c r="W46" i="9"/>
  <c r="W47" i="9"/>
  <c r="W48" i="9"/>
  <c r="W49" i="9"/>
  <c r="W50" i="9"/>
  <c r="W51" i="9"/>
  <c r="W52" i="9"/>
  <c r="W53" i="9"/>
  <c r="W54" i="9"/>
  <c r="W55" i="9"/>
  <c r="W56" i="9"/>
  <c r="W6" i="9"/>
  <c r="S100" i="9"/>
  <c r="S101" i="9"/>
  <c r="S102" i="9"/>
  <c r="S103" i="9"/>
  <c r="S104" i="9"/>
  <c r="S105" i="9"/>
  <c r="S106" i="9"/>
  <c r="S107" i="9"/>
  <c r="S108" i="9"/>
  <c r="S109" i="9"/>
  <c r="S110" i="9"/>
  <c r="S111" i="9"/>
  <c r="S112" i="9"/>
  <c r="S113" i="9"/>
  <c r="S114" i="9"/>
  <c r="S115" i="9"/>
  <c r="S116" i="9"/>
  <c r="S117" i="9"/>
  <c r="S118" i="9"/>
  <c r="S119" i="9"/>
  <c r="S120" i="9"/>
  <c r="S121" i="9"/>
  <c r="S122" i="9"/>
  <c r="S123" i="9"/>
  <c r="S124" i="9"/>
  <c r="S125" i="9"/>
  <c r="S126" i="9"/>
  <c r="S127" i="9"/>
  <c r="S128" i="9"/>
  <c r="S129" i="9"/>
  <c r="S69" i="9"/>
  <c r="S70" i="9"/>
  <c r="S71" i="9"/>
  <c r="S72" i="9"/>
  <c r="S73" i="9"/>
  <c r="S74" i="9"/>
  <c r="S75" i="9"/>
  <c r="S76" i="9"/>
  <c r="S77" i="9"/>
  <c r="S78" i="9"/>
  <c r="S79" i="9"/>
  <c r="S80" i="9"/>
  <c r="S81" i="9"/>
  <c r="S82" i="9"/>
  <c r="S83" i="9"/>
  <c r="S84" i="9"/>
  <c r="S85" i="9"/>
  <c r="S86" i="9"/>
  <c r="S87" i="9"/>
  <c r="S88" i="9"/>
  <c r="S89" i="9"/>
  <c r="S90" i="9"/>
  <c r="S91" i="9"/>
  <c r="S92" i="9"/>
  <c r="S93" i="9"/>
  <c r="S94" i="9"/>
  <c r="S95" i="9"/>
  <c r="S96" i="9"/>
  <c r="S97" i="9"/>
  <c r="S98" i="9"/>
  <c r="S99" i="9"/>
  <c r="S42" i="9"/>
  <c r="S43" i="9"/>
  <c r="S44" i="9"/>
  <c r="S45" i="9"/>
  <c r="S46" i="9"/>
  <c r="S47" i="9"/>
  <c r="S48" i="9"/>
  <c r="S49" i="9"/>
  <c r="S50" i="9"/>
  <c r="S51" i="9"/>
  <c r="S52" i="9"/>
  <c r="S53" i="9"/>
  <c r="S54" i="9"/>
  <c r="S55" i="9"/>
  <c r="S56" i="9"/>
  <c r="S57" i="9"/>
  <c r="S58" i="9"/>
  <c r="S59" i="9"/>
  <c r="S60" i="9"/>
  <c r="S61" i="9"/>
  <c r="S62" i="9"/>
  <c r="S63" i="9"/>
  <c r="S64" i="9"/>
  <c r="S65" i="9"/>
  <c r="S66" i="9"/>
  <c r="S67" i="9"/>
  <c r="S68" i="9"/>
  <c r="S38" i="9"/>
  <c r="S39" i="9"/>
  <c r="S40" i="9"/>
  <c r="S41" i="9"/>
  <c r="S9" i="9"/>
  <c r="S10" i="9"/>
  <c r="S11" i="9"/>
  <c r="S12" i="9"/>
  <c r="S13" i="9"/>
  <c r="S14" i="9"/>
  <c r="S15" i="9"/>
  <c r="S16" i="9"/>
  <c r="S17" i="9"/>
  <c r="S18" i="9"/>
  <c r="S19" i="9"/>
  <c r="S20" i="9"/>
  <c r="S21" i="9"/>
  <c r="S22" i="9"/>
  <c r="S23" i="9"/>
  <c r="S24" i="9"/>
  <c r="S25" i="9"/>
  <c r="S26" i="9"/>
  <c r="S27" i="9"/>
  <c r="S28" i="9"/>
  <c r="S29" i="9"/>
  <c r="S30" i="9"/>
  <c r="S31" i="9"/>
  <c r="S32" i="9"/>
  <c r="S33" i="9"/>
  <c r="S34" i="9"/>
  <c r="S35" i="9"/>
  <c r="S36" i="9"/>
  <c r="S37" i="9"/>
  <c r="S7" i="9"/>
  <c r="S8" i="9"/>
  <c r="S6" i="9"/>
  <c r="O101" i="9"/>
  <c r="O102" i="9"/>
  <c r="O103" i="9"/>
  <c r="O104" i="9"/>
  <c r="O105" i="9"/>
  <c r="O106" i="9"/>
  <c r="O107" i="9"/>
  <c r="O108" i="9"/>
  <c r="O109" i="9"/>
  <c r="O110" i="9"/>
  <c r="O111" i="9"/>
  <c r="O112" i="9"/>
  <c r="O113" i="9"/>
  <c r="O114" i="9"/>
  <c r="O115" i="9"/>
  <c r="O116" i="9"/>
  <c r="O117" i="9"/>
  <c r="O118" i="9"/>
  <c r="O119" i="9"/>
  <c r="O120" i="9"/>
  <c r="O121" i="9"/>
  <c r="O122" i="9"/>
  <c r="O123" i="9"/>
  <c r="O124" i="9"/>
  <c r="O125" i="9"/>
  <c r="O126" i="9"/>
  <c r="O127" i="9"/>
  <c r="O128" i="9"/>
  <c r="O129" i="9"/>
  <c r="O100" i="9"/>
  <c r="O99" i="9"/>
  <c r="O69" i="9"/>
  <c r="O70" i="9"/>
  <c r="O71" i="9"/>
  <c r="O72" i="9"/>
  <c r="O73" i="9"/>
  <c r="O74" i="9"/>
  <c r="O75" i="9"/>
  <c r="O76" i="9"/>
  <c r="O77" i="9"/>
  <c r="O78" i="9"/>
  <c r="O79" i="9"/>
  <c r="O80" i="9"/>
  <c r="O81" i="9"/>
  <c r="O82" i="9"/>
  <c r="O83" i="9"/>
  <c r="O84" i="9"/>
  <c r="O85" i="9"/>
  <c r="O86" i="9"/>
  <c r="O87" i="9"/>
  <c r="O88" i="9"/>
  <c r="O89" i="9"/>
  <c r="O90" i="9"/>
  <c r="O91" i="9"/>
  <c r="O92" i="9"/>
  <c r="O93" i="9"/>
  <c r="O94" i="9"/>
  <c r="O95" i="9"/>
  <c r="O96" i="9"/>
  <c r="O97" i="9"/>
  <c r="O98" i="9"/>
  <c r="O68" i="9"/>
  <c r="O40" i="9"/>
  <c r="O41" i="9"/>
  <c r="O42" i="9"/>
  <c r="O43" i="9"/>
  <c r="O44" i="9"/>
  <c r="O45" i="9"/>
  <c r="O46" i="9"/>
  <c r="O47" i="9"/>
  <c r="O48" i="9"/>
  <c r="O49" i="9"/>
  <c r="O50" i="9"/>
  <c r="O51" i="9"/>
  <c r="O52" i="9"/>
  <c r="O53" i="9"/>
  <c r="O54" i="9"/>
  <c r="O55" i="9"/>
  <c r="O56" i="9"/>
  <c r="O57" i="9"/>
  <c r="O58" i="9"/>
  <c r="O59" i="9"/>
  <c r="O60" i="9"/>
  <c r="O61" i="9"/>
  <c r="O62" i="9"/>
  <c r="O63" i="9"/>
  <c r="O64" i="9"/>
  <c r="O65" i="9"/>
  <c r="O66" i="9"/>
  <c r="O67" i="9"/>
  <c r="O38" i="9"/>
  <c r="O39" i="9"/>
  <c r="O12" i="9"/>
  <c r="O13" i="9"/>
  <c r="O14" i="9"/>
  <c r="O15" i="9"/>
  <c r="O16" i="9"/>
  <c r="O17" i="9"/>
  <c r="O18" i="9"/>
  <c r="O19" i="9"/>
  <c r="O20" i="9"/>
  <c r="O21" i="9"/>
  <c r="O22" i="9"/>
  <c r="O23" i="9"/>
  <c r="O24" i="9"/>
  <c r="O25" i="9"/>
  <c r="O26" i="9"/>
  <c r="O27" i="9"/>
  <c r="O28" i="9"/>
  <c r="O29" i="9"/>
  <c r="O30" i="9"/>
  <c r="O31" i="9"/>
  <c r="O32" i="9"/>
  <c r="O33" i="9"/>
  <c r="O34" i="9"/>
  <c r="O35" i="9"/>
  <c r="O36" i="9"/>
  <c r="O37" i="9"/>
  <c r="O7" i="9"/>
  <c r="O8" i="9"/>
  <c r="O9" i="9"/>
  <c r="O10" i="9"/>
  <c r="O11" i="9"/>
  <c r="O6" i="9"/>
  <c r="K95" i="9"/>
  <c r="K96" i="9"/>
  <c r="K97" i="9"/>
  <c r="K98" i="9"/>
  <c r="K99" i="9"/>
  <c r="K100" i="9"/>
  <c r="K101" i="9"/>
  <c r="K102" i="9"/>
  <c r="K103" i="9"/>
  <c r="K104" i="9"/>
  <c r="K105" i="9"/>
  <c r="K106" i="9"/>
  <c r="K107" i="9"/>
  <c r="K108" i="9"/>
  <c r="K109" i="9"/>
  <c r="K110" i="9"/>
  <c r="K111" i="9"/>
  <c r="K112" i="9"/>
  <c r="K113" i="9"/>
  <c r="K114" i="9"/>
  <c r="K115" i="9"/>
  <c r="K116" i="9"/>
  <c r="K117" i="9"/>
  <c r="K118" i="9"/>
  <c r="K119" i="9"/>
  <c r="K120" i="9"/>
  <c r="K121" i="9"/>
  <c r="K122" i="9"/>
  <c r="K123" i="9"/>
  <c r="K124" i="9"/>
  <c r="K125" i="9"/>
  <c r="K126" i="9"/>
  <c r="K127" i="9"/>
  <c r="K128" i="9"/>
  <c r="K129" i="9"/>
  <c r="K130" i="9"/>
  <c r="K131" i="9"/>
  <c r="K132" i="9"/>
  <c r="K133" i="9"/>
  <c r="K134" i="9"/>
  <c r="K135" i="9"/>
  <c r="K136" i="9"/>
  <c r="K137" i="9"/>
  <c r="K52" i="9"/>
  <c r="K53" i="9"/>
  <c r="K54" i="9"/>
  <c r="K55" i="9"/>
  <c r="K56" i="9"/>
  <c r="K57" i="9"/>
  <c r="K58" i="9"/>
  <c r="K59" i="9"/>
  <c r="K60" i="9"/>
  <c r="K61" i="9"/>
  <c r="K62" i="9"/>
  <c r="K63" i="9"/>
  <c r="K64" i="9"/>
  <c r="K65" i="9"/>
  <c r="K66" i="9"/>
  <c r="K67" i="9"/>
  <c r="K68" i="9"/>
  <c r="K69" i="9"/>
  <c r="K70" i="9"/>
  <c r="K71" i="9"/>
  <c r="K72" i="9"/>
  <c r="K73" i="9"/>
  <c r="K74" i="9"/>
  <c r="K75" i="9"/>
  <c r="K76" i="9"/>
  <c r="K77" i="9"/>
  <c r="K78" i="9"/>
  <c r="K79" i="9"/>
  <c r="K80" i="9"/>
  <c r="K81" i="9"/>
  <c r="K82" i="9"/>
  <c r="K83" i="9"/>
  <c r="K84" i="9"/>
  <c r="K85" i="9"/>
  <c r="K86" i="9"/>
  <c r="K87" i="9"/>
  <c r="K88" i="9"/>
  <c r="K89" i="9"/>
  <c r="K90" i="9"/>
  <c r="K91" i="9"/>
  <c r="K92" i="9"/>
  <c r="K93" i="9"/>
  <c r="K94" i="9"/>
  <c r="K51" i="9"/>
  <c r="K50" i="9"/>
  <c r="K9" i="9"/>
  <c r="K10" i="9"/>
  <c r="K11" i="9"/>
  <c r="K12" i="9"/>
  <c r="K13" i="9"/>
  <c r="K14" i="9"/>
  <c r="K15" i="9"/>
  <c r="K16" i="9"/>
  <c r="K17" i="9"/>
  <c r="K18" i="9"/>
  <c r="K19" i="9"/>
  <c r="K20" i="9"/>
  <c r="K21" i="9"/>
  <c r="K22" i="9"/>
  <c r="K23" i="9"/>
  <c r="K24" i="9"/>
  <c r="K25" i="9"/>
  <c r="K26" i="9"/>
  <c r="K27" i="9"/>
  <c r="K28" i="9"/>
  <c r="K29" i="9"/>
  <c r="K30" i="9"/>
  <c r="K31" i="9"/>
  <c r="K32" i="9"/>
  <c r="K33" i="9"/>
  <c r="K34" i="9"/>
  <c r="K35" i="9"/>
  <c r="K36" i="9"/>
  <c r="K37" i="9"/>
  <c r="K38" i="9"/>
  <c r="K39" i="9"/>
  <c r="K40" i="9"/>
  <c r="K41" i="9"/>
  <c r="K42" i="9"/>
  <c r="K43" i="9"/>
  <c r="K44" i="9"/>
  <c r="K45" i="9"/>
  <c r="K46" i="9"/>
  <c r="K47" i="9"/>
  <c r="K48" i="9"/>
  <c r="K49" i="9"/>
  <c r="K7" i="9"/>
  <c r="K8" i="9"/>
  <c r="K6" i="9"/>
  <c r="G98" i="9"/>
  <c r="G99" i="9"/>
  <c r="G100" i="9"/>
  <c r="G101" i="9"/>
  <c r="G102" i="9"/>
  <c r="G103" i="9"/>
  <c r="G104" i="9"/>
  <c r="G105" i="9"/>
  <c r="G106" i="9"/>
  <c r="G107" i="9"/>
  <c r="G108" i="9"/>
  <c r="G109" i="9"/>
  <c r="G110" i="9"/>
  <c r="G111" i="9"/>
  <c r="G112" i="9"/>
  <c r="G113" i="9"/>
  <c r="G114" i="9"/>
  <c r="G115" i="9"/>
  <c r="G116" i="9"/>
  <c r="G117" i="9"/>
  <c r="G118" i="9"/>
  <c r="G119" i="9"/>
  <c r="G120" i="9"/>
  <c r="G121" i="9"/>
  <c r="G122" i="9"/>
  <c r="G123" i="9"/>
  <c r="G124" i="9"/>
  <c r="G125" i="9"/>
  <c r="G126" i="9"/>
  <c r="G127" i="9"/>
  <c r="G128" i="9"/>
  <c r="G129" i="9"/>
  <c r="G130" i="9"/>
  <c r="G131" i="9"/>
  <c r="G132" i="9"/>
  <c r="G133" i="9"/>
  <c r="G134" i="9"/>
  <c r="G93" i="9"/>
  <c r="G94" i="9"/>
  <c r="G95" i="9"/>
  <c r="G96" i="9"/>
  <c r="G97" i="9"/>
  <c r="G92" i="9"/>
  <c r="G52" i="9"/>
  <c r="G53" i="9"/>
  <c r="G54" i="9"/>
  <c r="G55" i="9"/>
  <c r="G56" i="9"/>
  <c r="G57" i="9"/>
  <c r="G58" i="9"/>
  <c r="G59" i="9"/>
  <c r="G60" i="9"/>
  <c r="G61" i="9"/>
  <c r="G62" i="9"/>
  <c r="G63" i="9"/>
  <c r="G64" i="9"/>
  <c r="G65" i="9"/>
  <c r="G66" i="9"/>
  <c r="G67" i="9"/>
  <c r="G68" i="9"/>
  <c r="G69" i="9"/>
  <c r="G70" i="9"/>
  <c r="G71" i="9"/>
  <c r="G72" i="9"/>
  <c r="G73" i="9"/>
  <c r="G74" i="9"/>
  <c r="G75" i="9"/>
  <c r="G76" i="9"/>
  <c r="G77" i="9"/>
  <c r="G78" i="9"/>
  <c r="G79" i="9"/>
  <c r="G80" i="9"/>
  <c r="G81" i="9"/>
  <c r="G82" i="9"/>
  <c r="G83" i="9"/>
  <c r="G84" i="9"/>
  <c r="G85" i="9"/>
  <c r="G86" i="9"/>
  <c r="G87" i="9"/>
  <c r="G88" i="9"/>
  <c r="G89" i="9"/>
  <c r="G90" i="9"/>
  <c r="G91" i="9"/>
  <c r="G50" i="9"/>
  <c r="G51" i="9"/>
  <c r="G49" i="9"/>
  <c r="G44" i="9"/>
  <c r="G45" i="9"/>
  <c r="G46" i="9"/>
  <c r="G47" i="9"/>
  <c r="G48" i="9"/>
  <c r="G8" i="9"/>
  <c r="G9" i="9"/>
  <c r="G10" i="9"/>
  <c r="G11" i="9"/>
  <c r="G12" i="9"/>
  <c r="G13" i="9"/>
  <c r="G14" i="9"/>
  <c r="G15" i="9"/>
  <c r="G16" i="9"/>
  <c r="G17" i="9"/>
  <c r="G18" i="9"/>
  <c r="G19" i="9"/>
  <c r="G20" i="9"/>
  <c r="G21" i="9"/>
  <c r="G22" i="9"/>
  <c r="G23" i="9"/>
  <c r="G24" i="9"/>
  <c r="G25" i="9"/>
  <c r="G26" i="9"/>
  <c r="G27" i="9"/>
  <c r="G28" i="9"/>
  <c r="G29" i="9"/>
  <c r="G30" i="9"/>
  <c r="G31" i="9"/>
  <c r="G32" i="9"/>
  <c r="G33" i="9"/>
  <c r="G34" i="9"/>
  <c r="G35" i="9"/>
  <c r="G36" i="9"/>
  <c r="G37" i="9"/>
  <c r="G38" i="9"/>
  <c r="G39" i="9"/>
  <c r="G40" i="9"/>
  <c r="G41" i="9"/>
  <c r="G42" i="9"/>
  <c r="G43" i="9"/>
  <c r="G7" i="9"/>
  <c r="G6" i="9"/>
  <c r="C160" i="9"/>
  <c r="C161" i="9"/>
  <c r="C162" i="9"/>
  <c r="C163" i="9"/>
  <c r="C164" i="9"/>
  <c r="C165" i="9"/>
  <c r="C166" i="9"/>
  <c r="C167" i="9"/>
  <c r="C168" i="9"/>
  <c r="C169" i="9"/>
  <c r="C170" i="9"/>
  <c r="C171" i="9"/>
  <c r="C172" i="9"/>
  <c r="C173" i="9"/>
  <c r="C174" i="9"/>
  <c r="C175" i="9"/>
  <c r="C176" i="9"/>
  <c r="C177" i="9"/>
  <c r="C178" i="9"/>
  <c r="C179" i="9"/>
  <c r="C180" i="9"/>
  <c r="C181" i="9"/>
  <c r="C182" i="9"/>
  <c r="C183" i="9"/>
  <c r="C184" i="9"/>
  <c r="C185" i="9"/>
  <c r="C186" i="9"/>
  <c r="C187" i="9"/>
  <c r="C188" i="9"/>
  <c r="C189" i="9"/>
  <c r="C190" i="9"/>
  <c r="C191" i="9"/>
  <c r="C192" i="9"/>
  <c r="C193" i="9"/>
  <c r="C194" i="9"/>
  <c r="C195" i="9"/>
  <c r="C196" i="9"/>
  <c r="C197" i="9"/>
  <c r="C198" i="9"/>
  <c r="C199" i="9"/>
  <c r="C200" i="9"/>
  <c r="C201" i="9"/>
  <c r="C202" i="9"/>
  <c r="C203" i="9"/>
  <c r="C204" i="9"/>
  <c r="C205" i="9"/>
  <c r="C206" i="9"/>
  <c r="C207" i="9"/>
  <c r="C208" i="9"/>
  <c r="C209" i="9"/>
  <c r="C109" i="9"/>
  <c r="C110" i="9"/>
  <c r="C111" i="9"/>
  <c r="C112" i="9"/>
  <c r="C113" i="9"/>
  <c r="C114" i="9"/>
  <c r="C115" i="9"/>
  <c r="C116" i="9"/>
  <c r="C117" i="9"/>
  <c r="C118" i="9"/>
  <c r="C119" i="9"/>
  <c r="C120" i="9"/>
  <c r="C121" i="9"/>
  <c r="C122" i="9"/>
  <c r="C123" i="9"/>
  <c r="C124" i="9"/>
  <c r="C125" i="9"/>
  <c r="C126" i="9"/>
  <c r="C127" i="9"/>
  <c r="C128" i="9"/>
  <c r="C129" i="9"/>
  <c r="C130" i="9"/>
  <c r="C131" i="9"/>
  <c r="C132" i="9"/>
  <c r="C133" i="9"/>
  <c r="C134" i="9"/>
  <c r="C135" i="9"/>
  <c r="C136" i="9"/>
  <c r="C137" i="9"/>
  <c r="C138" i="9"/>
  <c r="C139" i="9"/>
  <c r="C140" i="9"/>
  <c r="C141" i="9"/>
  <c r="C142" i="9"/>
  <c r="C143" i="9"/>
  <c r="C144" i="9"/>
  <c r="C145" i="9"/>
  <c r="C146" i="9"/>
  <c r="C147" i="9"/>
  <c r="C148" i="9"/>
  <c r="C149" i="9"/>
  <c r="C150" i="9"/>
  <c r="C151" i="9"/>
  <c r="C152" i="9"/>
  <c r="C153" i="9"/>
  <c r="C154" i="9"/>
  <c r="C155" i="9"/>
  <c r="C156" i="9"/>
  <c r="C157" i="9"/>
  <c r="C158" i="9"/>
  <c r="C159" i="9"/>
  <c r="C108" i="9"/>
  <c r="C59" i="9"/>
  <c r="C60" i="9"/>
  <c r="C61" i="9"/>
  <c r="C62" i="9"/>
  <c r="C63" i="9"/>
  <c r="C64" i="9"/>
  <c r="C65" i="9"/>
  <c r="C66" i="9"/>
  <c r="C67" i="9"/>
  <c r="C68" i="9"/>
  <c r="C69" i="9"/>
  <c r="C70" i="9"/>
  <c r="C71" i="9"/>
  <c r="C72" i="9"/>
  <c r="C73" i="9"/>
  <c r="C74" i="9"/>
  <c r="C75" i="9"/>
  <c r="C76" i="9"/>
  <c r="C77" i="9"/>
  <c r="C78" i="9"/>
  <c r="C79" i="9"/>
  <c r="C80" i="9"/>
  <c r="C81" i="9"/>
  <c r="C82" i="9"/>
  <c r="C83" i="9"/>
  <c r="C84" i="9"/>
  <c r="C85" i="9"/>
  <c r="C86" i="9"/>
  <c r="C87" i="9"/>
  <c r="C88" i="9"/>
  <c r="C89" i="9"/>
  <c r="C90" i="9"/>
  <c r="C91" i="9"/>
  <c r="C92" i="9"/>
  <c r="C93" i="9"/>
  <c r="C94" i="9"/>
  <c r="C95" i="9"/>
  <c r="C96" i="9"/>
  <c r="C97" i="9"/>
  <c r="C98" i="9"/>
  <c r="C99" i="9"/>
  <c r="C100" i="9"/>
  <c r="C101" i="9"/>
  <c r="C102" i="9"/>
  <c r="C103" i="9"/>
  <c r="C104" i="9"/>
  <c r="C105" i="9"/>
  <c r="C106" i="9"/>
  <c r="C107" i="9"/>
  <c r="C58" i="9"/>
  <c r="C57" i="9"/>
  <c r="C10" i="9"/>
  <c r="C11" i="9"/>
  <c r="C12" i="9"/>
  <c r="C13" i="9"/>
  <c r="C14" i="9"/>
  <c r="C15" i="9"/>
  <c r="C16" i="9"/>
  <c r="C17" i="9"/>
  <c r="C18" i="9"/>
  <c r="C19" i="9"/>
  <c r="C20" i="9"/>
  <c r="C21" i="9"/>
  <c r="C22" i="9"/>
  <c r="C23" i="9"/>
  <c r="C24" i="9"/>
  <c r="C25" i="9"/>
  <c r="C26" i="9"/>
  <c r="C27" i="9"/>
  <c r="C28" i="9"/>
  <c r="C29" i="9"/>
  <c r="C30" i="9"/>
  <c r="C31" i="9"/>
  <c r="C32" i="9"/>
  <c r="C33" i="9"/>
  <c r="C34" i="9"/>
  <c r="C35" i="9"/>
  <c r="C36" i="9"/>
  <c r="C37" i="9"/>
  <c r="C38" i="9"/>
  <c r="C39" i="9"/>
  <c r="C40" i="9"/>
  <c r="C41" i="9"/>
  <c r="C42" i="9"/>
  <c r="C43" i="9"/>
  <c r="C44" i="9"/>
  <c r="C45" i="9"/>
  <c r="C46" i="9"/>
  <c r="C47" i="9"/>
  <c r="C48" i="9"/>
  <c r="C49" i="9"/>
  <c r="C50" i="9"/>
  <c r="C51" i="9"/>
  <c r="C52" i="9"/>
  <c r="C53" i="9"/>
  <c r="C54" i="9"/>
  <c r="C55" i="9"/>
  <c r="C56" i="9"/>
  <c r="C8" i="9"/>
  <c r="C9" i="9"/>
  <c r="C7" i="9"/>
  <c r="C6" i="9"/>
  <c r="DL7" i="4"/>
  <c r="DO7" i="4"/>
  <c r="DR7" i="4"/>
  <c r="DU7" i="4"/>
  <c r="DX7" i="4"/>
  <c r="EA7" i="4"/>
  <c r="ED7" i="4"/>
  <c r="EG7" i="4"/>
  <c r="EJ7" i="4"/>
  <c r="EM7" i="4"/>
  <c r="EP7" i="4"/>
  <c r="ES7" i="4"/>
  <c r="EV7" i="4"/>
  <c r="EY7" i="4"/>
  <c r="FB7" i="4"/>
  <c r="FE7" i="4"/>
  <c r="FH7" i="4"/>
  <c r="FK7" i="4"/>
  <c r="FN7" i="4"/>
  <c r="DL8" i="4"/>
  <c r="DO8" i="4"/>
  <c r="DR8" i="4"/>
  <c r="DU8" i="4"/>
  <c r="DX8" i="4"/>
  <c r="EA8" i="4"/>
  <c r="ED8" i="4"/>
  <c r="EG8" i="4"/>
  <c r="EJ8" i="4"/>
  <c r="EM8" i="4"/>
  <c r="EP8" i="4"/>
  <c r="ES8" i="4"/>
  <c r="EV8" i="4"/>
  <c r="EY8" i="4"/>
  <c r="FB8" i="4"/>
  <c r="FE8" i="4"/>
  <c r="FH8" i="4"/>
  <c r="FK8" i="4"/>
  <c r="FN8" i="4"/>
  <c r="DL9" i="4"/>
  <c r="DO9" i="4"/>
  <c r="DR9" i="4"/>
  <c r="DU9" i="4"/>
  <c r="DX9" i="4"/>
  <c r="EA9" i="4"/>
  <c r="ED9" i="4"/>
  <c r="EG9" i="4"/>
  <c r="EJ9" i="4"/>
  <c r="EM9" i="4"/>
  <c r="EP9" i="4"/>
  <c r="ES9" i="4"/>
  <c r="EV9" i="4"/>
  <c r="EY9" i="4"/>
  <c r="FB9" i="4"/>
  <c r="FE9" i="4"/>
  <c r="FH9" i="4"/>
  <c r="FK9" i="4"/>
  <c r="FN9" i="4"/>
  <c r="DL10" i="4"/>
  <c r="DO10" i="4"/>
  <c r="DR10" i="4"/>
  <c r="DU10" i="4"/>
  <c r="DX10" i="4"/>
  <c r="EA10" i="4"/>
  <c r="ED10" i="4"/>
  <c r="EG10" i="4"/>
  <c r="EJ10" i="4"/>
  <c r="EM10" i="4"/>
  <c r="EP10" i="4"/>
  <c r="ES10" i="4"/>
  <c r="EV10" i="4"/>
  <c r="EY10" i="4"/>
  <c r="FB10" i="4"/>
  <c r="FE10" i="4"/>
  <c r="FH10" i="4"/>
  <c r="FK10" i="4"/>
  <c r="FN10" i="4"/>
  <c r="DL11" i="4"/>
  <c r="DO11" i="4"/>
  <c r="DR11" i="4"/>
  <c r="DU11" i="4"/>
  <c r="DX11" i="4"/>
  <c r="EA11" i="4"/>
  <c r="ED11" i="4"/>
  <c r="EG11" i="4"/>
  <c r="EJ11" i="4"/>
  <c r="EM11" i="4"/>
  <c r="EP11" i="4"/>
  <c r="ES11" i="4"/>
  <c r="EV11" i="4"/>
  <c r="EY11" i="4"/>
  <c r="FB11" i="4"/>
  <c r="FE11" i="4"/>
  <c r="FH11" i="4"/>
  <c r="FK11" i="4"/>
  <c r="FN11" i="4"/>
  <c r="DL12" i="4"/>
  <c r="DO12" i="4"/>
  <c r="DR12" i="4"/>
  <c r="DU12" i="4"/>
  <c r="DX12" i="4"/>
  <c r="EA12" i="4"/>
  <c r="ED12" i="4"/>
  <c r="EG12" i="4"/>
  <c r="EJ12" i="4"/>
  <c r="EM12" i="4"/>
  <c r="EP12" i="4"/>
  <c r="ES12" i="4"/>
  <c r="EV12" i="4"/>
  <c r="EY12" i="4"/>
  <c r="FB12" i="4"/>
  <c r="FE12" i="4"/>
  <c r="FH12" i="4"/>
  <c r="FK12" i="4"/>
  <c r="FN12" i="4"/>
  <c r="DL13" i="4"/>
  <c r="DO13" i="4"/>
  <c r="DR13" i="4"/>
  <c r="DU13" i="4"/>
  <c r="DX13" i="4"/>
  <c r="EA13" i="4"/>
  <c r="ED13" i="4"/>
  <c r="EG13" i="4"/>
  <c r="EJ13" i="4"/>
  <c r="EM13" i="4"/>
  <c r="EP13" i="4"/>
  <c r="ES13" i="4"/>
  <c r="EV13" i="4"/>
  <c r="EY13" i="4"/>
  <c r="FB13" i="4"/>
  <c r="FE13" i="4"/>
  <c r="FH13" i="4"/>
  <c r="FK13" i="4"/>
  <c r="FN13" i="4"/>
  <c r="DL14" i="4"/>
  <c r="DO14" i="4"/>
  <c r="DR14" i="4"/>
  <c r="DU14" i="4"/>
  <c r="DX14" i="4"/>
  <c r="EA14" i="4"/>
  <c r="ED14" i="4"/>
  <c r="EG14" i="4"/>
  <c r="EJ14" i="4"/>
  <c r="EM14" i="4"/>
  <c r="EP14" i="4"/>
  <c r="ES14" i="4"/>
  <c r="EV14" i="4"/>
  <c r="EY14" i="4"/>
  <c r="FB14" i="4"/>
  <c r="FE14" i="4"/>
  <c r="FH14" i="4"/>
  <c r="FK14" i="4"/>
  <c r="FN14" i="4"/>
  <c r="DL15" i="4"/>
  <c r="DO15" i="4"/>
  <c r="DR15" i="4"/>
  <c r="DU15" i="4"/>
  <c r="DX15" i="4"/>
  <c r="EA15" i="4"/>
  <c r="ED15" i="4"/>
  <c r="EG15" i="4"/>
  <c r="EJ15" i="4"/>
  <c r="EM15" i="4"/>
  <c r="EP15" i="4"/>
  <c r="ES15" i="4"/>
  <c r="EV15" i="4"/>
  <c r="EY15" i="4"/>
  <c r="FB15" i="4"/>
  <c r="FE15" i="4"/>
  <c r="FH15" i="4"/>
  <c r="FK15" i="4"/>
  <c r="FN15" i="4"/>
  <c r="DL16" i="4"/>
  <c r="DO16" i="4"/>
  <c r="DR16" i="4"/>
  <c r="DU16" i="4"/>
  <c r="DX16" i="4"/>
  <c r="EA16" i="4"/>
  <c r="ED16" i="4"/>
  <c r="EG16" i="4"/>
  <c r="EJ16" i="4"/>
  <c r="EM16" i="4"/>
  <c r="EP16" i="4"/>
  <c r="ES16" i="4"/>
  <c r="EV16" i="4"/>
  <c r="EY16" i="4"/>
  <c r="FB16" i="4"/>
  <c r="FE16" i="4"/>
  <c r="FH16" i="4"/>
  <c r="FK16" i="4"/>
  <c r="FN16" i="4"/>
  <c r="DL17" i="4"/>
  <c r="DO17" i="4"/>
  <c r="DR17" i="4"/>
  <c r="DU17" i="4"/>
  <c r="DX17" i="4"/>
  <c r="EA17" i="4"/>
  <c r="ED17" i="4"/>
  <c r="EG17" i="4"/>
  <c r="EJ17" i="4"/>
  <c r="EM17" i="4"/>
  <c r="EP17" i="4"/>
  <c r="ES17" i="4"/>
  <c r="EV17" i="4"/>
  <c r="EY17" i="4"/>
  <c r="FB17" i="4"/>
  <c r="FE17" i="4"/>
  <c r="FH17" i="4"/>
  <c r="FK17" i="4"/>
  <c r="FN17" i="4"/>
  <c r="DL18" i="4"/>
  <c r="DO18" i="4"/>
  <c r="DR18" i="4"/>
  <c r="DU18" i="4"/>
  <c r="DX18" i="4"/>
  <c r="EA18" i="4"/>
  <c r="ED18" i="4"/>
  <c r="EG18" i="4"/>
  <c r="EJ18" i="4"/>
  <c r="EM18" i="4"/>
  <c r="EP18" i="4"/>
  <c r="ES18" i="4"/>
  <c r="EV18" i="4"/>
  <c r="EY18" i="4"/>
  <c r="FB18" i="4"/>
  <c r="FE18" i="4"/>
  <c r="FH18" i="4"/>
  <c r="FK18" i="4"/>
  <c r="FN18" i="4"/>
  <c r="DL19" i="4"/>
  <c r="DO19" i="4"/>
  <c r="DR19" i="4"/>
  <c r="DU19" i="4"/>
  <c r="DX19" i="4"/>
  <c r="EA19" i="4"/>
  <c r="ED19" i="4"/>
  <c r="EG19" i="4"/>
  <c r="EJ19" i="4"/>
  <c r="EM19" i="4"/>
  <c r="EP19" i="4"/>
  <c r="ES19" i="4"/>
  <c r="EV19" i="4"/>
  <c r="EY19" i="4"/>
  <c r="FB19" i="4"/>
  <c r="FE19" i="4"/>
  <c r="FH19" i="4"/>
  <c r="FK19" i="4"/>
  <c r="FN19" i="4"/>
  <c r="DL20" i="4"/>
  <c r="DO20" i="4"/>
  <c r="DR20" i="4"/>
  <c r="DU20" i="4"/>
  <c r="DX20" i="4"/>
  <c r="EA20" i="4"/>
  <c r="ED20" i="4"/>
  <c r="EG20" i="4"/>
  <c r="EJ20" i="4"/>
  <c r="EM20" i="4"/>
  <c r="EP20" i="4"/>
  <c r="ES20" i="4"/>
  <c r="EV20" i="4"/>
  <c r="EY20" i="4"/>
  <c r="FB20" i="4"/>
  <c r="FE20" i="4"/>
  <c r="FH20" i="4"/>
  <c r="FK20" i="4"/>
  <c r="FN20" i="4"/>
  <c r="DL21" i="4"/>
  <c r="DO21" i="4"/>
  <c r="DR21" i="4"/>
  <c r="DU21" i="4"/>
  <c r="DX21" i="4"/>
  <c r="EA21" i="4"/>
  <c r="ED21" i="4"/>
  <c r="EG21" i="4"/>
  <c r="EJ21" i="4"/>
  <c r="EM21" i="4"/>
  <c r="EP21" i="4"/>
  <c r="ES21" i="4"/>
  <c r="EV21" i="4"/>
  <c r="EY21" i="4"/>
  <c r="FB21" i="4"/>
  <c r="FE21" i="4"/>
  <c r="FH21" i="4"/>
  <c r="FK21" i="4"/>
  <c r="FN21" i="4"/>
  <c r="DL22" i="4"/>
  <c r="DO22" i="4"/>
  <c r="DR22" i="4"/>
  <c r="DU22" i="4"/>
  <c r="DX22" i="4"/>
  <c r="EA22" i="4"/>
  <c r="ED22" i="4"/>
  <c r="EG22" i="4"/>
  <c r="EJ22" i="4"/>
  <c r="EM22" i="4"/>
  <c r="EP22" i="4"/>
  <c r="ES22" i="4"/>
  <c r="EV22" i="4"/>
  <c r="EY22" i="4"/>
  <c r="FB22" i="4"/>
  <c r="FE22" i="4"/>
  <c r="FH22" i="4"/>
  <c r="FK22" i="4"/>
  <c r="FN22" i="4"/>
  <c r="DL23" i="4"/>
  <c r="DO23" i="4"/>
  <c r="DR23" i="4"/>
  <c r="DU23" i="4"/>
  <c r="DX23" i="4"/>
  <c r="EA23" i="4"/>
  <c r="ED23" i="4"/>
  <c r="EG23" i="4"/>
  <c r="EJ23" i="4"/>
  <c r="EM23" i="4"/>
  <c r="EP23" i="4"/>
  <c r="ES23" i="4"/>
  <c r="EV23" i="4"/>
  <c r="EY23" i="4"/>
  <c r="FB23" i="4"/>
  <c r="FE23" i="4"/>
  <c r="FH23" i="4"/>
  <c r="FK23" i="4"/>
  <c r="FN23" i="4"/>
  <c r="DL24" i="4"/>
  <c r="DO24" i="4"/>
  <c r="DR24" i="4"/>
  <c r="DU24" i="4"/>
  <c r="DX24" i="4"/>
  <c r="EA24" i="4"/>
  <c r="ED24" i="4"/>
  <c r="EG24" i="4"/>
  <c r="EJ24" i="4"/>
  <c r="EM24" i="4"/>
  <c r="EP24" i="4"/>
  <c r="ES24" i="4"/>
  <c r="EV24" i="4"/>
  <c r="EY24" i="4"/>
  <c r="FB24" i="4"/>
  <c r="FE24" i="4"/>
  <c r="FH24" i="4"/>
  <c r="FK24" i="4"/>
  <c r="FN24" i="4"/>
  <c r="DL25" i="4"/>
  <c r="DO25" i="4"/>
  <c r="DR25" i="4"/>
  <c r="DU25" i="4"/>
  <c r="DX25" i="4"/>
  <c r="EA25" i="4"/>
  <c r="ED25" i="4"/>
  <c r="EG25" i="4"/>
  <c r="EJ25" i="4"/>
  <c r="EM25" i="4"/>
  <c r="EP25" i="4"/>
  <c r="ES25" i="4"/>
  <c r="EV25" i="4"/>
  <c r="EY25" i="4"/>
  <c r="FB25" i="4"/>
  <c r="FE25" i="4"/>
  <c r="FH25" i="4"/>
  <c r="FK25" i="4"/>
  <c r="FN25" i="4"/>
  <c r="DL26" i="4"/>
  <c r="DO26" i="4"/>
  <c r="DR26" i="4"/>
  <c r="DU26" i="4"/>
  <c r="DX26" i="4"/>
  <c r="EA26" i="4"/>
  <c r="ED26" i="4"/>
  <c r="EG26" i="4"/>
  <c r="EJ26" i="4"/>
  <c r="EM26" i="4"/>
  <c r="EP26" i="4"/>
  <c r="ES26" i="4"/>
  <c r="EV26" i="4"/>
  <c r="EY26" i="4"/>
  <c r="FB26" i="4"/>
  <c r="FE26" i="4"/>
  <c r="FH26" i="4"/>
  <c r="FK26" i="4"/>
  <c r="FN26" i="4"/>
  <c r="DL27" i="4"/>
  <c r="DO27" i="4"/>
  <c r="DR27" i="4"/>
  <c r="DU27" i="4"/>
  <c r="DX27" i="4"/>
  <c r="EA27" i="4"/>
  <c r="ED27" i="4"/>
  <c r="EG27" i="4"/>
  <c r="EJ27" i="4"/>
  <c r="EM27" i="4"/>
  <c r="EP27" i="4"/>
  <c r="ES27" i="4"/>
  <c r="EV27" i="4"/>
  <c r="EY27" i="4"/>
  <c r="FB27" i="4"/>
  <c r="FE27" i="4"/>
  <c r="FH27" i="4"/>
  <c r="FK27" i="4"/>
  <c r="FN27" i="4"/>
  <c r="DL28" i="4"/>
  <c r="DO28" i="4"/>
  <c r="DR28" i="4"/>
  <c r="DU28" i="4"/>
  <c r="DX28" i="4"/>
  <c r="EA28" i="4"/>
  <c r="ED28" i="4"/>
  <c r="EG28" i="4"/>
  <c r="EJ28" i="4"/>
  <c r="EM28" i="4"/>
  <c r="EP28" i="4"/>
  <c r="ES28" i="4"/>
  <c r="EV28" i="4"/>
  <c r="EY28" i="4"/>
  <c r="FB28" i="4"/>
  <c r="FE28" i="4"/>
  <c r="FH28" i="4"/>
  <c r="FK28" i="4"/>
  <c r="FN28" i="4"/>
  <c r="DL31" i="4"/>
  <c r="DO31" i="4"/>
  <c r="DR31" i="4"/>
  <c r="DU31" i="4"/>
  <c r="DX31" i="4"/>
  <c r="EA31" i="4"/>
  <c r="ED31" i="4"/>
  <c r="EG31" i="4"/>
  <c r="EJ31" i="4"/>
  <c r="EM31" i="4"/>
  <c r="EP31" i="4"/>
  <c r="ES31" i="4"/>
  <c r="EV31" i="4"/>
  <c r="EY31" i="4"/>
  <c r="FB31" i="4"/>
  <c r="FE31" i="4"/>
  <c r="FH31" i="4"/>
  <c r="FK31" i="4"/>
  <c r="FN31" i="4"/>
  <c r="DL40" i="4"/>
  <c r="DO40" i="4"/>
  <c r="DR40" i="4"/>
  <c r="DU40" i="4"/>
  <c r="DX40" i="4"/>
  <c r="EA40" i="4"/>
  <c r="ED40" i="4"/>
  <c r="EG40" i="4"/>
  <c r="EJ40" i="4"/>
  <c r="EM40" i="4"/>
  <c r="EP40" i="4"/>
  <c r="ES40" i="4"/>
  <c r="EV40" i="4"/>
  <c r="EY40" i="4"/>
  <c r="FB40" i="4"/>
  <c r="FE40" i="4"/>
  <c r="FH40" i="4"/>
  <c r="FK40" i="4"/>
  <c r="FN40" i="4"/>
  <c r="FN6" i="4"/>
  <c r="FK6" i="4"/>
  <c r="FH6" i="4"/>
  <c r="FE6" i="4"/>
  <c r="FB6" i="4"/>
  <c r="EY6" i="4"/>
  <c r="EV6" i="4"/>
  <c r="ES6" i="4"/>
  <c r="EP6" i="4"/>
  <c r="EM6" i="4"/>
  <c r="EJ6" i="4"/>
  <c r="EG6" i="4"/>
  <c r="ED6" i="4"/>
  <c r="EA6" i="4"/>
  <c r="DX6" i="4"/>
  <c r="DU6" i="4"/>
  <c r="DR6" i="4"/>
  <c r="DO6" i="4"/>
  <c r="BN13" i="4"/>
  <c r="DL6" i="4"/>
  <c r="BQ31" i="4" l="1"/>
  <c r="BQ32" i="4"/>
  <c r="BR32" i="4"/>
  <c r="BQ29" i="4"/>
  <c r="BQ27" i="4"/>
  <c r="BO40" i="4"/>
  <c r="A40" i="4" s="1"/>
  <c r="BR29" i="4"/>
  <c r="BR27" i="4"/>
  <c r="BO37" i="4"/>
  <c r="A37" i="4" s="1"/>
  <c r="BO36" i="4"/>
  <c r="A36" i="4" s="1"/>
  <c r="BO24" i="4"/>
  <c r="BR31" i="4"/>
  <c r="BR30" i="4"/>
  <c r="BQ30" i="4"/>
  <c r="BO38" i="4"/>
  <c r="A38" i="4" s="1"/>
  <c r="BO33" i="4"/>
  <c r="A33" i="4" s="1"/>
  <c r="BO8" i="4"/>
  <c r="BO22" i="4"/>
  <c r="BO35" i="4"/>
  <c r="A35" i="4" s="1"/>
  <c r="BO34" i="4"/>
  <c r="A34" i="4" s="1"/>
  <c r="BQ6" i="4"/>
  <c r="BO14" i="4"/>
  <c r="BO39" i="4"/>
  <c r="A39" i="4" s="1"/>
  <c r="BR28" i="4"/>
  <c r="BQ28" i="4"/>
  <c r="BQ16" i="4"/>
  <c r="BQ8" i="4"/>
  <c r="BR6" i="4"/>
  <c r="BQ20" i="4"/>
  <c r="BQ19" i="4"/>
  <c r="BQ18" i="4"/>
  <c r="BQ9" i="4"/>
  <c r="BR20" i="4"/>
  <c r="BR11" i="4"/>
  <c r="BR18" i="4"/>
  <c r="BR7" i="4"/>
  <c r="BR9" i="4"/>
  <c r="BR24" i="4"/>
  <c r="BR17" i="4"/>
  <c r="BR26" i="4"/>
  <c r="BR19" i="4"/>
  <c r="BR21" i="4"/>
  <c r="BQ10" i="4"/>
  <c r="BR8" i="4"/>
  <c r="BR15" i="4"/>
  <c r="BQ22" i="4"/>
  <c r="BR23" i="4"/>
  <c r="BQ14" i="4"/>
  <c r="BR13" i="4"/>
  <c r="BQ24" i="4"/>
  <c r="BQ21" i="4"/>
  <c r="BQ26" i="4"/>
  <c r="BR12" i="4"/>
  <c r="BR14" i="4"/>
  <c r="BQ17" i="4"/>
  <c r="BR16" i="4"/>
  <c r="BR10" i="4"/>
  <c r="BR25" i="4"/>
  <c r="BR22" i="4"/>
  <c r="BO28" i="4"/>
  <c r="BQ7" i="4"/>
  <c r="BQ12" i="4"/>
  <c r="BO7" i="4"/>
  <c r="BO16" i="4"/>
  <c r="BO30" i="4"/>
  <c r="BO26" i="4"/>
  <c r="BO18" i="4"/>
  <c r="BO13" i="4"/>
  <c r="BO31" i="4"/>
  <c r="BO27" i="4"/>
  <c r="BO15" i="4"/>
  <c r="BQ23" i="4"/>
  <c r="BO32" i="4"/>
  <c r="BO12" i="4"/>
  <c r="BO11" i="4"/>
  <c r="BO17" i="4"/>
  <c r="BQ13" i="4"/>
  <c r="BQ15" i="4"/>
  <c r="BO21" i="4"/>
  <c r="BO19" i="4"/>
  <c r="BO6" i="4"/>
  <c r="BO25" i="4"/>
  <c r="BO20" i="4"/>
  <c r="BO10" i="4"/>
  <c r="BQ25" i="4"/>
  <c r="BO29" i="4"/>
  <c r="BO9" i="4"/>
  <c r="BQ11" i="4"/>
  <c r="BO23" i="4"/>
  <c r="BM26" i="4"/>
  <c r="BM20" i="4"/>
  <c r="BM15" i="4"/>
  <c r="BM11" i="4"/>
  <c r="BM16" i="4"/>
  <c r="BM30" i="4"/>
  <c r="BM25" i="4"/>
  <c r="BM21" i="4"/>
  <c r="BM32" i="4"/>
  <c r="BM28" i="4"/>
  <c r="BM9" i="4"/>
  <c r="BM10" i="4"/>
  <c r="BM19" i="4"/>
  <c r="BM17" i="4"/>
  <c r="BM29" i="4"/>
  <c r="BM6" i="4"/>
  <c r="BM7" i="4"/>
  <c r="BM18" i="4"/>
  <c r="BM23" i="4"/>
  <c r="BM27" i="4"/>
  <c r="BM12" i="4"/>
  <c r="AC29" i="14"/>
  <c r="Z29" i="14"/>
  <c r="AC28" i="14"/>
  <c r="Z28" i="14"/>
  <c r="AC27" i="14"/>
  <c r="Z27" i="14"/>
  <c r="AC26" i="14"/>
  <c r="Z26" i="14"/>
  <c r="AC25" i="14"/>
  <c r="Z25" i="14"/>
  <c r="AC24" i="14"/>
  <c r="Z24" i="14"/>
  <c r="AC23" i="14"/>
  <c r="Z23" i="14"/>
  <c r="AC22" i="14"/>
  <c r="Z22" i="14"/>
  <c r="AC21" i="14"/>
  <c r="Z21" i="14"/>
  <c r="AC20" i="14"/>
  <c r="AA20" i="14"/>
  <c r="Z20" i="14"/>
  <c r="AC19" i="14"/>
  <c r="AA19" i="14"/>
  <c r="Z19" i="14"/>
  <c r="AC18" i="14"/>
  <c r="AA18" i="14"/>
  <c r="Z18" i="14"/>
  <c r="AC17" i="14"/>
  <c r="AA17" i="14"/>
  <c r="Z17" i="14"/>
  <c r="AC16" i="14"/>
  <c r="AA16" i="14"/>
  <c r="Z16" i="14"/>
  <c r="AC15" i="14"/>
  <c r="AA15" i="14"/>
  <c r="Z15" i="14"/>
  <c r="AC14" i="14"/>
  <c r="AA14" i="14"/>
  <c r="Z14" i="14"/>
  <c r="AC13" i="14"/>
  <c r="AA13" i="14"/>
  <c r="Z13" i="14"/>
  <c r="AC12" i="14"/>
  <c r="AA12" i="14"/>
  <c r="Z12" i="14"/>
  <c r="AC11" i="14"/>
  <c r="AA11" i="14"/>
  <c r="Z11" i="14"/>
  <c r="AC10" i="14"/>
  <c r="AA10" i="14"/>
  <c r="Z10" i="14"/>
  <c r="AC9" i="14"/>
  <c r="AA9" i="14"/>
  <c r="Z9" i="14"/>
  <c r="AC8" i="14"/>
  <c r="AA8" i="14"/>
  <c r="Z8" i="14"/>
  <c r="AC7" i="14"/>
  <c r="AA7" i="14"/>
  <c r="Z7" i="14"/>
  <c r="AC6" i="14"/>
  <c r="AA6" i="14"/>
  <c r="Z6" i="14"/>
  <c r="D34" i="14"/>
  <c r="BN15" i="4"/>
  <c r="BN12" i="4"/>
  <c r="BN26" i="4"/>
  <c r="BN29" i="4"/>
  <c r="BN25" i="4"/>
  <c r="BN31" i="4"/>
  <c r="BN27" i="4"/>
  <c r="BN9" i="4"/>
  <c r="BN17" i="4"/>
  <c r="BN28" i="4"/>
  <c r="BN30" i="4"/>
  <c r="BN23" i="4"/>
  <c r="BN19" i="4"/>
  <c r="BN32" i="4"/>
  <c r="BN16" i="4"/>
  <c r="BN18" i="4"/>
  <c r="BN10" i="4"/>
  <c r="BN21" i="4"/>
  <c r="BN11" i="4"/>
  <c r="BN7" i="4"/>
  <c r="A32" i="4" l="1"/>
  <c r="A30" i="4"/>
  <c r="A29" i="4"/>
  <c r="A10" i="4"/>
  <c r="A14" i="4"/>
  <c r="A18" i="4"/>
  <c r="A22" i="4"/>
  <c r="A26" i="4"/>
  <c r="A12" i="4"/>
  <c r="A16" i="4"/>
  <c r="A20" i="4"/>
  <c r="A28" i="4"/>
  <c r="A9" i="4"/>
  <c r="A13" i="4"/>
  <c r="A17" i="4"/>
  <c r="A21" i="4"/>
  <c r="A25" i="4"/>
  <c r="A31" i="4"/>
  <c r="A11" i="4"/>
  <c r="A15" i="4"/>
  <c r="A19" i="4"/>
  <c r="A23" i="4"/>
  <c r="A27" i="4"/>
  <c r="A24" i="4"/>
  <c r="BM31" i="4"/>
  <c r="AB21" i="14"/>
  <c r="AB9" i="14"/>
  <c r="AB13" i="14"/>
  <c r="AB17" i="14"/>
  <c r="AB28" i="14"/>
  <c r="AB27" i="14"/>
  <c r="AB7" i="14"/>
  <c r="AB11" i="14"/>
  <c r="AB15" i="14"/>
  <c r="AB19" i="14"/>
  <c r="AB23" i="14"/>
  <c r="AB26" i="14"/>
  <c r="AB29" i="14"/>
  <c r="AB6" i="14"/>
  <c r="AB10" i="14"/>
  <c r="AB14" i="14"/>
  <c r="AB18" i="14"/>
  <c r="AB22" i="14"/>
  <c r="AB25" i="14"/>
  <c r="AB8" i="14"/>
  <c r="AB12" i="14"/>
  <c r="AB16" i="14"/>
  <c r="AB20" i="14"/>
  <c r="AB24" i="14"/>
  <c r="AB37" i="14" l="1"/>
  <c r="B37" i="14" s="1"/>
  <c r="AB59" i="14"/>
  <c r="B59" i="14" s="1"/>
  <c r="AB51" i="14"/>
  <c r="B51" i="14" s="1"/>
  <c r="AB43" i="14"/>
  <c r="B43" i="14" s="1"/>
  <c r="AB58" i="14"/>
  <c r="B58" i="14" s="1"/>
  <c r="AB54" i="14"/>
  <c r="B54" i="14" s="1"/>
  <c r="AB50" i="14"/>
  <c r="B50" i="14" s="1"/>
  <c r="AB46" i="14"/>
  <c r="B46" i="14" s="1"/>
  <c r="AB42" i="14"/>
  <c r="B42" i="14" s="1"/>
  <c r="AB38" i="14"/>
  <c r="B38" i="14" s="1"/>
  <c r="AB60" i="14"/>
  <c r="B60" i="14" s="1"/>
  <c r="AB56" i="14"/>
  <c r="B56" i="14" s="1"/>
  <c r="AB52" i="14"/>
  <c r="B52" i="14" s="1"/>
  <c r="AB48" i="14"/>
  <c r="B48" i="14" s="1"/>
  <c r="AB44" i="14"/>
  <c r="B44" i="14" s="1"/>
  <c r="AB40" i="14"/>
  <c r="B40" i="14" s="1"/>
  <c r="AB55" i="14"/>
  <c r="B55" i="14" s="1"/>
  <c r="AB47" i="14"/>
  <c r="B47" i="14" s="1"/>
  <c r="AB39" i="14"/>
  <c r="B39" i="14" s="1"/>
  <c r="AB36" i="14"/>
  <c r="B36" i="14" s="1"/>
  <c r="AB57" i="14"/>
  <c r="B57" i="14" s="1"/>
  <c r="AB53" i="14"/>
  <c r="B53" i="14" s="1"/>
  <c r="AB49" i="14"/>
  <c r="B49" i="14" s="1"/>
  <c r="AB45" i="14"/>
  <c r="B45" i="14" s="1"/>
  <c r="AB41" i="14"/>
  <c r="B41" i="14" s="1"/>
  <c r="AN48" i="14"/>
  <c r="AC37" i="14"/>
  <c r="AC38" i="14"/>
  <c r="AC39" i="14"/>
  <c r="AC40" i="14"/>
  <c r="AC41" i="14"/>
  <c r="AC42" i="14"/>
  <c r="AC43" i="14"/>
  <c r="AC44" i="14"/>
  <c r="AC45" i="14"/>
  <c r="AC46" i="14"/>
  <c r="AC47" i="14"/>
  <c r="AC48" i="14"/>
  <c r="AC49" i="14"/>
  <c r="AC50" i="14"/>
  <c r="AC51" i="14"/>
  <c r="AC52" i="14"/>
  <c r="AC53" i="14"/>
  <c r="AC54" i="14"/>
  <c r="AC55" i="14"/>
  <c r="AC56" i="14"/>
  <c r="AC57" i="14"/>
  <c r="AC58" i="14"/>
  <c r="AC59" i="14"/>
  <c r="AC60" i="14"/>
  <c r="AC36" i="14"/>
  <c r="AA34" i="14"/>
  <c r="Z45" i="14"/>
  <c r="Z49" i="14"/>
  <c r="Z48" i="14"/>
  <c r="Z54" i="14"/>
  <c r="Z47" i="14"/>
  <c r="Z60" i="14"/>
  <c r="Z52" i="14"/>
  <c r="Z39" i="14"/>
  <c r="Z46" i="14"/>
  <c r="Z51" i="14"/>
  <c r="Z53" i="14"/>
  <c r="Z41" i="14"/>
  <c r="Z58" i="14"/>
  <c r="Z44" i="14"/>
  <c r="Z43" i="14"/>
  <c r="Z50" i="14"/>
  <c r="Z55" i="14"/>
  <c r="Z42" i="14"/>
  <c r="Z57" i="14"/>
  <c r="Z36" i="14"/>
  <c r="Z56" i="14"/>
  <c r="Z37" i="14"/>
  <c r="Z38" i="14"/>
  <c r="Z40" i="14"/>
  <c r="Z59" i="14"/>
  <c r="AN36" i="14"/>
  <c r="AI32" i="14"/>
  <c r="AI31" i="14"/>
  <c r="Z34" i="14" s="1"/>
  <c r="AN47" i="14"/>
  <c r="AN46" i="14"/>
  <c r="AN45" i="14"/>
  <c r="AN44" i="14"/>
  <c r="AN43" i="14"/>
  <c r="AN42" i="14"/>
  <c r="AN41" i="14"/>
  <c r="AN40" i="14"/>
  <c r="AN39" i="14"/>
  <c r="AN37" i="14"/>
  <c r="AN38" i="14"/>
  <c r="B7" i="14"/>
  <c r="B8" i="14"/>
  <c r="B9" i="14"/>
  <c r="B10" i="14"/>
  <c r="B11" i="14"/>
  <c r="B12" i="14"/>
  <c r="B13" i="14"/>
  <c r="B14" i="14"/>
  <c r="B15" i="14"/>
  <c r="B16" i="14"/>
  <c r="B17" i="14"/>
  <c r="B18" i="14"/>
  <c r="B19" i="14"/>
  <c r="B20" i="14"/>
  <c r="B21" i="14"/>
  <c r="B22" i="14"/>
  <c r="B23" i="14"/>
  <c r="B24" i="14"/>
  <c r="B25" i="14"/>
  <c r="B26" i="14"/>
  <c r="B27" i="14"/>
  <c r="B28" i="14"/>
  <c r="B29" i="14"/>
  <c r="B6" i="14"/>
  <c r="BG8" i="14" l="1"/>
  <c r="BG7" i="14"/>
  <c r="BG10" i="14"/>
  <c r="BG6" i="14"/>
  <c r="BG14" i="14"/>
  <c r="BG13" i="14"/>
  <c r="BG17" i="14"/>
  <c r="BG11" i="14"/>
  <c r="BG15" i="14"/>
  <c r="BG9" i="14"/>
  <c r="BG16" i="14"/>
  <c r="BG12" i="14"/>
  <c r="BN6" i="4" l="1"/>
  <c r="A8" i="4" l="1"/>
  <c r="A7" i="4" l="1"/>
  <c r="A6" i="4"/>
  <c r="BP4" i="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Peter</author>
    <author>Windows-Benutzer</author>
  </authors>
  <commentList>
    <comment ref="G3" authorId="0" shapeId="0" xr:uid="{00000000-0006-0000-0100-000001000000}">
      <text>
        <r>
          <rPr>
            <b/>
            <sz val="16"/>
            <color indexed="81"/>
            <rFont val="Tahoma"/>
            <family val="2"/>
          </rPr>
          <t>Punktzahlen können selbst eingegeben werden.</t>
        </r>
      </text>
    </comment>
    <comment ref="BS3" authorId="0" shapeId="0" xr:uid="{00000000-0006-0000-0100-000002000000}">
      <text>
        <r>
          <rPr>
            <b/>
            <sz val="16"/>
            <color indexed="81"/>
            <rFont val="Tahoma"/>
            <family val="2"/>
          </rPr>
          <t>Peter:</t>
        </r>
        <r>
          <rPr>
            <sz val="16"/>
            <color indexed="81"/>
            <rFont val="Tahoma"/>
            <family val="2"/>
          </rPr>
          <t xml:space="preserve">
Anzahl Anlässe
Zählt nichtleere Zellen minus 1
EWS 2mal eingeben</t>
        </r>
      </text>
    </comment>
    <comment ref="I4" authorId="0" shapeId="0" xr:uid="{00000000-0006-0000-0100-000003000000}">
      <text>
        <r>
          <rPr>
            <b/>
            <sz val="16"/>
            <color indexed="81"/>
            <rFont val="Tahoma"/>
            <family val="2"/>
          </rPr>
          <t>Schiessanlässe können selbst eingegeben werden</t>
        </r>
      </text>
    </comment>
    <comment ref="G13" authorId="1" shapeId="0" xr:uid="{00000000-0006-0000-0100-000006000000}">
      <text>
        <r>
          <rPr>
            <b/>
            <sz val="16"/>
            <color indexed="81"/>
            <rFont val="Arial"/>
            <family val="2"/>
          </rPr>
          <t>Resultat eingeben</t>
        </r>
      </text>
    </comment>
    <comment ref="B30" authorId="1" shapeId="0" xr:uid="{00000000-0006-0000-0100-000005000000}">
      <text>
        <r>
          <rPr>
            <b/>
            <sz val="16"/>
            <color indexed="81"/>
            <rFont val="Arial"/>
            <family val="2"/>
          </rPr>
          <t>Namen eingeben, mit Leerschlag beginnen</t>
        </r>
      </text>
    </comment>
    <comment ref="B31" authorId="1" shapeId="0" xr:uid="{00000000-0006-0000-0100-000004000000}">
      <text>
        <r>
          <rPr>
            <b/>
            <i/>
            <sz val="16"/>
            <color indexed="81"/>
            <rFont val="Arial"/>
            <family val="2"/>
          </rPr>
          <t>Namen, beginnend mit Leeschlag</t>
        </r>
      </text>
    </comment>
    <comment ref="I47" authorId="0" shapeId="0" xr:uid="{00000000-0006-0000-0100-000007000000}">
      <text>
        <r>
          <rPr>
            <b/>
            <sz val="20"/>
            <color indexed="81"/>
            <rFont val="Tahoma"/>
            <family val="2"/>
          </rPr>
          <t>Schiessanlass</t>
        </r>
      </text>
    </comment>
    <comment ref="L47" authorId="0" shapeId="0" xr:uid="{00000000-0006-0000-0100-000008000000}">
      <text>
        <r>
          <rPr>
            <b/>
            <sz val="20"/>
            <color indexed="81"/>
            <rFont val="Tahoma"/>
            <family val="2"/>
          </rPr>
          <t>Schiessanlass</t>
        </r>
      </text>
    </comment>
    <comment ref="O47" authorId="0" shapeId="0" xr:uid="{00000000-0006-0000-0100-000009000000}">
      <text>
        <r>
          <rPr>
            <b/>
            <sz val="20"/>
            <color indexed="81"/>
            <rFont val="Tahoma"/>
            <family val="2"/>
          </rPr>
          <t>Schiessanlass</t>
        </r>
      </text>
    </comment>
    <comment ref="R47" authorId="0" shapeId="0" xr:uid="{00000000-0006-0000-0100-00000A000000}">
      <text>
        <r>
          <rPr>
            <b/>
            <sz val="20"/>
            <color indexed="81"/>
            <rFont val="Tahoma"/>
            <family val="2"/>
          </rPr>
          <t>Schiessanlass</t>
        </r>
      </text>
    </comment>
    <comment ref="U47" authorId="0" shapeId="0" xr:uid="{00000000-0006-0000-0100-00000B000000}">
      <text>
        <r>
          <rPr>
            <b/>
            <sz val="20"/>
            <color indexed="81"/>
            <rFont val="Tahoma"/>
            <family val="2"/>
          </rPr>
          <t>Schiessanlass</t>
        </r>
      </text>
    </comment>
    <comment ref="X47" authorId="0" shapeId="0" xr:uid="{00000000-0006-0000-0100-00000C000000}">
      <text>
        <r>
          <rPr>
            <b/>
            <sz val="20"/>
            <color indexed="81"/>
            <rFont val="Tahoma"/>
            <family val="2"/>
          </rPr>
          <t>Schiessanlass</t>
        </r>
      </text>
    </comment>
    <comment ref="AA47" authorId="0" shapeId="0" xr:uid="{00000000-0006-0000-0100-00000D000000}">
      <text>
        <r>
          <rPr>
            <b/>
            <sz val="20"/>
            <color indexed="81"/>
            <rFont val="Tahoma"/>
            <family val="2"/>
          </rPr>
          <t>Schiessanlass</t>
        </r>
      </text>
    </comment>
    <comment ref="AD47" authorId="0" shapeId="0" xr:uid="{00000000-0006-0000-0100-00000E000000}">
      <text>
        <r>
          <rPr>
            <b/>
            <sz val="20"/>
            <color indexed="81"/>
            <rFont val="Tahoma"/>
            <family val="2"/>
          </rPr>
          <t>Schiessanlass</t>
        </r>
      </text>
    </comment>
    <comment ref="AG47" authorId="0" shapeId="0" xr:uid="{00000000-0006-0000-0100-00000F000000}">
      <text>
        <r>
          <rPr>
            <b/>
            <sz val="20"/>
            <color indexed="81"/>
            <rFont val="Tahoma"/>
            <family val="2"/>
          </rPr>
          <t>Schiessanlass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Peter</author>
    <author>Windows-Benutzer</author>
  </authors>
  <commentList>
    <comment ref="H34" authorId="0" shapeId="0" xr:uid="{D518F5E4-7875-459C-8CD7-625314DC35A1}">
      <text>
        <r>
          <rPr>
            <b/>
            <sz val="16"/>
            <color indexed="81"/>
            <rFont val="Tahoma"/>
            <family val="2"/>
          </rPr>
          <t>Schiessanlässe können selbst eingegeben werden</t>
        </r>
      </text>
    </comment>
    <comment ref="C36" authorId="1" shapeId="0" xr:uid="{FEC1E9FD-B8D1-4EA1-8954-51B0D32BA012}">
      <text>
        <r>
          <rPr>
            <b/>
            <i/>
            <sz val="16"/>
            <color indexed="81"/>
            <rFont val="Arial"/>
            <family val="2"/>
          </rPr>
          <t>Namen, beginnend mit Leeschlag</t>
        </r>
      </text>
    </comment>
    <comment ref="C53" authorId="1" shapeId="0" xr:uid="{5B7CEEF3-2455-4C8D-B305-ECB16CE57154}">
      <text>
        <r>
          <rPr>
            <b/>
            <sz val="16"/>
            <color indexed="81"/>
            <rFont val="Arial"/>
            <family val="2"/>
          </rPr>
          <t>Namen eingeben, mit Leerschlag beginnen</t>
        </r>
      </text>
    </comment>
  </commentList>
</comments>
</file>

<file path=xl/sharedStrings.xml><?xml version="1.0" encoding="utf-8"?>
<sst xmlns="http://schemas.openxmlformats.org/spreadsheetml/2006/main" count="424" uniqueCount="267">
  <si>
    <t>57/02</t>
  </si>
  <si>
    <t xml:space="preserve"> Ruflin Felix</t>
  </si>
  <si>
    <t xml:space="preserve"> Gisiger Alfons</t>
  </si>
  <si>
    <t xml:space="preserve"> Kalt Kurt</t>
  </si>
  <si>
    <t xml:space="preserve"> Eugster Josef</t>
  </si>
  <si>
    <t xml:space="preserve"> Buser Marcel</t>
  </si>
  <si>
    <t xml:space="preserve"> Leubin Othmar</t>
  </si>
  <si>
    <t xml:space="preserve"> Stocker Georg</t>
  </si>
  <si>
    <t xml:space="preserve"> Ries Benjamin</t>
  </si>
  <si>
    <t xml:space="preserve"> Karaboyun  Murat</t>
  </si>
  <si>
    <t xml:space="preserve"> Bhend  Hanspeter</t>
  </si>
  <si>
    <t xml:space="preserve"> Elmiger Jan</t>
  </si>
  <si>
    <t>Pt.</t>
  </si>
  <si>
    <t>Schiessanlässe</t>
  </si>
  <si>
    <t>Feldschiessen</t>
  </si>
  <si>
    <t>%</t>
  </si>
  <si>
    <t>90er/Kar.</t>
  </si>
  <si>
    <t>57/03</t>
  </si>
  <si>
    <t xml:space="preserve"> </t>
  </si>
  <si>
    <t>Eichwaldschiessen</t>
  </si>
  <si>
    <t>Stdg.</t>
  </si>
  <si>
    <t>JM im Folgejahr anpassen</t>
  </si>
  <si>
    <t>Speichern</t>
  </si>
  <si>
    <t>Rang</t>
  </si>
  <si>
    <t>Anz. Zählresultate</t>
  </si>
  <si>
    <t>Cup oder Endschiessen</t>
  </si>
  <si>
    <t>Grenzschutzschiessen</t>
  </si>
  <si>
    <t>Sparbligschiessen</t>
  </si>
  <si>
    <t>Totalsumme</t>
  </si>
  <si>
    <t>Anzahl Schiessen</t>
  </si>
  <si>
    <t>Anzahl zählende Schiessen</t>
  </si>
  <si>
    <t>Zählende Schiessen</t>
  </si>
  <si>
    <t>AN 36</t>
  </si>
  <si>
    <t>AN 37</t>
  </si>
  <si>
    <t>AN 38</t>
  </si>
  <si>
    <t>AN 39</t>
  </si>
  <si>
    <t>AN 40</t>
  </si>
  <si>
    <t>AN 41</t>
  </si>
  <si>
    <t>AN 42</t>
  </si>
  <si>
    <t>AN 43</t>
  </si>
  <si>
    <t>AN 44</t>
  </si>
  <si>
    <t>AN 45</t>
  </si>
  <si>
    <t>AN 46</t>
  </si>
  <si>
    <t>AN 47</t>
  </si>
  <si>
    <t>AN 48</t>
  </si>
  <si>
    <t>Total aller Schiessen in  %</t>
  </si>
  <si>
    <t xml:space="preserve">Total aller PUNKTE </t>
  </si>
  <si>
    <t>Obligatorisch</t>
  </si>
  <si>
    <t>Frickerbergschiessen</t>
  </si>
  <si>
    <t>Ob.frickt.Verb.Schiessen</t>
  </si>
  <si>
    <t>Bezirksverbandschiessen</t>
  </si>
  <si>
    <t>Kant. Schützenfest</t>
  </si>
  <si>
    <t>W</t>
  </si>
  <si>
    <t>Einz.Gruppensch.</t>
  </si>
  <si>
    <t>Habsburgerschiessen</t>
  </si>
  <si>
    <t>Schiessen zählen:</t>
  </si>
  <si>
    <t>T</t>
  </si>
  <si>
    <t>Q</t>
  </si>
  <si>
    <t>N</t>
  </si>
  <si>
    <t>H</t>
  </si>
  <si>
    <t>K</t>
  </si>
  <si>
    <t>Z</t>
  </si>
  <si>
    <t>AC</t>
  </si>
  <si>
    <t>AF</t>
  </si>
  <si>
    <t>AI</t>
  </si>
  <si>
    <t>AL</t>
  </si>
  <si>
    <t>AO</t>
  </si>
  <si>
    <t>AU</t>
  </si>
  <si>
    <t>AR</t>
  </si>
  <si>
    <t>AX</t>
  </si>
  <si>
    <t>BA</t>
  </si>
  <si>
    <t>BD</t>
  </si>
  <si>
    <t>BG</t>
  </si>
  <si>
    <t>BJ</t>
  </si>
  <si>
    <t>Tabelle für Sverweise</t>
  </si>
  <si>
    <t>Umrechnungstabelle Gewehre 300 m</t>
  </si>
  <si>
    <t>72er Feldschiessen</t>
  </si>
  <si>
    <t>100er Stich</t>
  </si>
  <si>
    <t>40er Eichwald</t>
  </si>
  <si>
    <t>60er Bezirksverband</t>
  </si>
  <si>
    <t>200/150  EWS</t>
  </si>
  <si>
    <t>85er Obligatorisch</t>
  </si>
  <si>
    <t>p</t>
  </si>
  <si>
    <t>V_18</t>
  </si>
  <si>
    <t>V_19</t>
  </si>
  <si>
    <t>V_20</t>
  </si>
  <si>
    <t>V_21</t>
  </si>
  <si>
    <t>V_22</t>
  </si>
  <si>
    <t>V_23</t>
  </si>
  <si>
    <t>V_24</t>
  </si>
  <si>
    <t>V_25</t>
  </si>
  <si>
    <t>V_26</t>
  </si>
  <si>
    <t>V_27</t>
  </si>
  <si>
    <t>V_28</t>
  </si>
  <si>
    <t>V_29</t>
  </si>
  <si>
    <t>V_30</t>
  </si>
  <si>
    <t>fertig, 10-18 Schiessen, 7-16 zählende Schiessen, Automatisches ausfüllen der % vom Max. bis auf ca. 50% runter</t>
  </si>
  <si>
    <t>mit Tabellen Sverweis</t>
  </si>
  <si>
    <t>mit allen Tabellen Sverweis</t>
  </si>
  <si>
    <t>Versionstabelle eingefügt,</t>
  </si>
  <si>
    <t>pe</t>
  </si>
  <si>
    <t>ohne sichtbare Tabellen,  Blatt geschützt, Spalten W_Art auf 2 bei allen Anlässen</t>
  </si>
  <si>
    <t>V_8</t>
  </si>
  <si>
    <t>V_9</t>
  </si>
  <si>
    <t>V_10</t>
  </si>
  <si>
    <t>V_11</t>
  </si>
  <si>
    <t>V_12</t>
  </si>
  <si>
    <t>V_13</t>
  </si>
  <si>
    <t>V_14</t>
  </si>
  <si>
    <t>V_15</t>
  </si>
  <si>
    <t>V_16</t>
  </si>
  <si>
    <t>V_17</t>
  </si>
  <si>
    <t>mit 2 Blätter, Eingabe und Auswertung</t>
  </si>
  <si>
    <t>mit allen Tabellen Sverweis und Verknüpfungen, Anleitung aktualisiert</t>
  </si>
  <si>
    <t>mit Waf_Art Spalten</t>
  </si>
  <si>
    <t>neu zusammenzählen, Punkte und % sep.</t>
  </si>
  <si>
    <t>Zählen von % geht nicht mehr, da Formeln enthalten sind</t>
  </si>
  <si>
    <t>mit 18 schiessen, 2 res.</t>
  </si>
  <si>
    <t>V_31</t>
  </si>
  <si>
    <t>V_32</t>
  </si>
  <si>
    <t>V_33</t>
  </si>
  <si>
    <t>V_34</t>
  </si>
  <si>
    <t>V_35</t>
  </si>
  <si>
    <t>V_36</t>
  </si>
  <si>
    <t>V_37</t>
  </si>
  <si>
    <t>V_38</t>
  </si>
  <si>
    <t>V_39</t>
  </si>
  <si>
    <t>V_40</t>
  </si>
  <si>
    <t>V_41</t>
  </si>
  <si>
    <t>V_42</t>
  </si>
  <si>
    <t>V_43</t>
  </si>
  <si>
    <t>V_44</t>
  </si>
  <si>
    <t>V_45</t>
  </si>
  <si>
    <t>V_46</t>
  </si>
  <si>
    <t>V_47</t>
  </si>
  <si>
    <t>V_48</t>
  </si>
  <si>
    <t>V_49</t>
  </si>
  <si>
    <t>V_50</t>
  </si>
  <si>
    <t>V_51</t>
  </si>
  <si>
    <t>V_52</t>
  </si>
  <si>
    <t>V_53</t>
  </si>
  <si>
    <t>V_54</t>
  </si>
  <si>
    <t>V_55</t>
  </si>
  <si>
    <t>V_56</t>
  </si>
  <si>
    <t>V_57</t>
  </si>
  <si>
    <t>V_58</t>
  </si>
  <si>
    <t>V_59</t>
  </si>
  <si>
    <t>V_60</t>
  </si>
  <si>
    <t>V_61</t>
  </si>
  <si>
    <t>V_62</t>
  </si>
  <si>
    <t>V_63</t>
  </si>
  <si>
    <t>Weiterentw. Von V26 ohne Verweis, Gelb kann geändert werden</t>
  </si>
  <si>
    <t>Neu: Punkte und % zusammen in Auswertung übernehmen.   ""Geht nicht, da auf einer  Linie!!</t>
  </si>
  <si>
    <t>Braucht nur ein Blatt, Auswertung: Streichresultate von Hand löschen! Aut.Ranganzeige und sortierung unter und ende Jahr</t>
  </si>
  <si>
    <t xml:space="preserve"> Zellen gesperrt</t>
  </si>
  <si>
    <t>Tabellen bis nach Eins runter erweitert, Blatt gesperrt</t>
  </si>
  <si>
    <t>Formeln dafür angepasst</t>
  </si>
  <si>
    <t>mit macro aber nur 1.Anlass</t>
  </si>
  <si>
    <t>neu ohne Makro für Resultate, nur Formeln</t>
  </si>
  <si>
    <t>neu ohne Makro für Resultate, nur Formeln alle 19 Anlässe</t>
  </si>
  <si>
    <t>gespeichert bis V46</t>
  </si>
  <si>
    <t>Zähle Anzahl der Schiessen</t>
  </si>
  <si>
    <t>Summe aller %</t>
  </si>
  <si>
    <t>Anzahl der Grösten % Zahlen</t>
  </si>
  <si>
    <t>4 - 13 Aktiv</t>
  </si>
  <si>
    <r>
      <rPr>
        <b/>
        <sz val="14"/>
        <color theme="1"/>
        <rFont val="Symbol"/>
        <family val="1"/>
        <charset val="2"/>
      </rPr>
      <t>Æ</t>
    </r>
    <r>
      <rPr>
        <sz val="11"/>
        <color theme="1"/>
        <rFont val="Symbol"/>
        <family val="1"/>
        <charset val="2"/>
      </rPr>
      <t xml:space="preserve">   </t>
    </r>
    <r>
      <rPr>
        <sz val="11"/>
        <color theme="1"/>
        <rFont val="Arial"/>
        <family val="2"/>
      </rPr>
      <t>aller Schiessen in %</t>
    </r>
  </si>
  <si>
    <t>Zur Jahresmeisterschaft zählen die besten</t>
  </si>
  <si>
    <t>Schiessen</t>
  </si>
  <si>
    <t>Schreibgeschützt</t>
  </si>
  <si>
    <t>listet Alle Prozentzahlen von RL</t>
  </si>
  <si>
    <t xml:space="preserve"> Res.</t>
  </si>
  <si>
    <t>frei</t>
  </si>
  <si>
    <r>
      <t xml:space="preserve">An Blattnamen "Anleitung" und "Eiken" nichts ändern,  </t>
    </r>
    <r>
      <rPr>
        <sz val="12"/>
        <color theme="1"/>
        <rFont val="Calibri"/>
        <family val="2"/>
        <scheme val="minor"/>
      </rPr>
      <t>neue Tabellen können hinzugefügt werden, aber sollten nicht.</t>
    </r>
  </si>
  <si>
    <t xml:space="preserve"> !  sonst Tel. oder SMS 079 737'51'65 an mich :-)  </t>
  </si>
  <si>
    <r>
      <t xml:space="preserve"> In den Gelben Zellen  Neue Schützen-Namen eingeben, mit </t>
    </r>
    <r>
      <rPr>
        <b/>
        <sz val="12"/>
        <color theme="1"/>
        <rFont val="Calibri"/>
        <family val="2"/>
        <scheme val="minor"/>
      </rPr>
      <t>einem Leerschlag</t>
    </r>
    <r>
      <rPr>
        <sz val="12"/>
        <color theme="1"/>
        <rFont val="Calibri"/>
        <family val="2"/>
        <scheme val="minor"/>
      </rPr>
      <t xml:space="preserve"> anfangen, </t>
    </r>
  </si>
  <si>
    <r>
      <t xml:space="preserve">Anlässe über dem </t>
    </r>
    <r>
      <rPr>
        <b/>
        <sz val="14"/>
        <color theme="1"/>
        <rFont val="Calibri"/>
        <family val="2"/>
        <scheme val="minor"/>
      </rPr>
      <t>%</t>
    </r>
    <r>
      <rPr>
        <sz val="12"/>
        <color theme="1"/>
        <rFont val="Calibri"/>
        <family val="2"/>
        <scheme val="minor"/>
      </rPr>
      <t xml:space="preserve"> Zeichen eingegeben,   max. Punktzahlen </t>
    </r>
    <r>
      <rPr>
        <b/>
        <sz val="12"/>
        <color theme="1"/>
        <rFont val="Calibri"/>
        <family val="2"/>
        <scheme val="minor"/>
      </rPr>
      <t>müssen jetzt</t>
    </r>
    <r>
      <rPr>
        <sz val="12"/>
        <color theme="1"/>
        <rFont val="Calibri"/>
        <family val="2"/>
        <scheme val="minor"/>
      </rPr>
      <t xml:space="preserve"> eingegeben oder Kontr. werden. </t>
    </r>
  </si>
  <si>
    <t>EWS für Standard und Ordonanz als sep. Stich eingeben,   (150+200Pt.)</t>
  </si>
  <si>
    <t>Alle Punkte und Gewehrart ( 1 - 4 )  eingeben,  FS+OP keine Standardgewehre</t>
  </si>
  <si>
    <r>
      <t>Die Rangreihenfolge wird laufend angezeigt, und kann mit "</t>
    </r>
    <r>
      <rPr>
        <b/>
        <sz val="12"/>
        <color theme="9" tint="-0.249977111117893"/>
        <rFont val="Calibri"/>
        <family val="2"/>
        <scheme val="minor"/>
      </rPr>
      <t>Sortiert unter dem Jahr</t>
    </r>
    <r>
      <rPr>
        <sz val="12"/>
        <color theme="1"/>
        <rFont val="Calibri"/>
        <family val="2"/>
        <scheme val="minor"/>
      </rPr>
      <t>" sortiert werden  //Ctrl+s</t>
    </r>
  </si>
  <si>
    <t xml:space="preserve"> Vogel Reto</t>
  </si>
  <si>
    <t>Talschiessen Sulz</t>
  </si>
  <si>
    <t>V_65</t>
  </si>
  <si>
    <r>
      <t>Dann auf Feld "</t>
    </r>
    <r>
      <rPr>
        <b/>
        <sz val="12"/>
        <color rgb="FF0070C0"/>
        <rFont val="Calibri"/>
        <family val="2"/>
        <scheme val="minor"/>
      </rPr>
      <t>2. Anzahl Schiessanlässe für Anzeige</t>
    </r>
    <r>
      <rPr>
        <sz val="12"/>
        <color theme="1"/>
        <rFont val="Calibri"/>
        <family val="2"/>
        <scheme val="minor"/>
      </rPr>
      <t xml:space="preserve">", richtige Nummer drücken, ( zB. 13 ) </t>
    </r>
  </si>
  <si>
    <r>
      <t>Auf "</t>
    </r>
    <r>
      <rPr>
        <b/>
        <sz val="12"/>
        <color rgb="FF92D050"/>
        <rFont val="Calibri"/>
        <family val="2"/>
        <scheme val="minor"/>
      </rPr>
      <t>Anzahl zählende Schiessen</t>
    </r>
    <r>
      <rPr>
        <sz val="12"/>
        <color theme="1"/>
        <rFont val="Calibri"/>
        <family val="2"/>
        <scheme val="minor"/>
      </rPr>
      <t>"  richtige Zahl drücken,  wird auch unten rechts auf der Tabelle angezeigt</t>
    </r>
  </si>
  <si>
    <t>V_64</t>
  </si>
  <si>
    <t>Sicherheitskopie</t>
  </si>
  <si>
    <t>eingesetzte Version, 2017-18, io.</t>
  </si>
  <si>
    <t>offene Vers. Nichts gesperrt</t>
  </si>
  <si>
    <t>Sortieren ende Jahr</t>
  </si>
  <si>
    <t>sortieren mittig Jahr</t>
  </si>
  <si>
    <t>löschen Waffen</t>
  </si>
  <si>
    <t>löschen Resultate</t>
  </si>
  <si>
    <t>HP/2017</t>
  </si>
  <si>
    <t>Kann man in Excel einzelne Zellen schützen?</t>
  </si>
  <si>
    <r>
      <t xml:space="preserve"> Markieren Sie nun die </t>
    </r>
    <r>
      <rPr>
        <b/>
        <sz val="11"/>
        <color theme="1"/>
        <rFont val="Calibri"/>
        <family val="2"/>
        <scheme val="minor"/>
      </rPr>
      <t>Zellen</t>
    </r>
    <r>
      <rPr>
        <sz val="11"/>
        <color theme="1"/>
        <rFont val="Calibri"/>
        <family val="2"/>
        <scheme val="minor"/>
      </rPr>
      <t xml:space="preserve">, die Sie </t>
    </r>
    <r>
      <rPr>
        <b/>
        <sz val="11"/>
        <color theme="1"/>
        <rFont val="Calibri"/>
        <family val="2"/>
        <scheme val="minor"/>
      </rPr>
      <t>schützen</t>
    </r>
    <r>
      <rPr>
        <sz val="11"/>
        <color theme="1"/>
        <rFont val="Calibri"/>
        <family val="2"/>
        <scheme val="minor"/>
      </rPr>
      <t xml:space="preserve"> wollen, und wählen Sie erneut „Format&gt;</t>
    </r>
    <r>
      <rPr>
        <b/>
        <sz val="11"/>
        <color theme="1"/>
        <rFont val="Calibri"/>
        <family val="2"/>
        <scheme val="minor"/>
      </rPr>
      <t>Zellen</t>
    </r>
    <r>
      <rPr>
        <sz val="11"/>
        <color theme="1"/>
        <rFont val="Calibri"/>
        <family val="2"/>
        <scheme val="minor"/>
      </rPr>
      <t xml:space="preserve"> formatieren&gt;Schutz“. Setzen Sie das Häkchen bei „Gesperrt“ und bestätigen Sie mit „OK“.29.11.2017</t>
    </r>
  </si>
  <si>
    <t xml:space="preserve"> Setzen Sie das Häkchen bei „Gesperrt“ und bestätigen Sie mit „OK“.29.11.2017</t>
  </si>
  <si>
    <r>
      <t>Wählen Sie im Reiter „Start“ „Format&gt;</t>
    </r>
    <r>
      <rPr>
        <b/>
        <sz val="11"/>
        <color theme="1"/>
        <rFont val="Calibri"/>
        <family val="2"/>
        <scheme val="minor"/>
      </rPr>
      <t>Zellen</t>
    </r>
    <r>
      <rPr>
        <sz val="11"/>
        <color theme="1"/>
        <rFont val="Calibri"/>
        <family val="2"/>
        <scheme val="minor"/>
      </rPr>
      <t xml:space="preserve"> formatieren&gt;Schutz“ und deaktivieren Sie das Häkchen bei „Gesperrt“. Klicken Sie auf „OK“. </t>
    </r>
  </si>
  <si>
    <t>vom 23.01.2019</t>
  </si>
  <si>
    <r>
      <t xml:space="preserve">alte JM öffnen und unter neuem Jahr abspeichern  (F12),  </t>
    </r>
    <r>
      <rPr>
        <b/>
        <sz val="12"/>
        <color rgb="FFFF0000"/>
        <rFont val="Calibri"/>
        <family val="2"/>
        <scheme val="minor"/>
      </rPr>
      <t>NEU:</t>
    </r>
    <r>
      <rPr>
        <sz val="12"/>
        <color rgb="FFFF0000"/>
        <rFont val="Calibri"/>
        <family val="2"/>
        <scheme val="minor"/>
      </rPr>
      <t xml:space="preserve"> in Zelle "</t>
    </r>
    <r>
      <rPr>
        <b/>
        <sz val="12"/>
        <color rgb="FFFF0000"/>
        <rFont val="Calibri"/>
        <family val="2"/>
        <scheme val="minor"/>
      </rPr>
      <t>B1</t>
    </r>
    <r>
      <rPr>
        <sz val="12"/>
        <color rgb="FFFF0000"/>
        <rFont val="Calibri"/>
        <family val="2"/>
        <scheme val="minor"/>
      </rPr>
      <t xml:space="preserve">" Jahr eingeben ! </t>
    </r>
  </si>
  <si>
    <t>V_66</t>
  </si>
  <si>
    <t>Hp 23.1.19</t>
  </si>
  <si>
    <r>
      <t xml:space="preserve">Wenn </t>
    </r>
    <r>
      <rPr>
        <b/>
        <sz val="12"/>
        <color theme="1"/>
        <rFont val="Calibri"/>
        <family val="2"/>
        <scheme val="minor"/>
      </rPr>
      <t>Ende</t>
    </r>
    <r>
      <rPr>
        <sz val="12"/>
        <color theme="1"/>
        <rFont val="Calibri"/>
        <family val="2"/>
        <scheme val="minor"/>
      </rPr>
      <t xml:space="preserve"> Jahr alle eingegeben sind, auf  "</t>
    </r>
    <r>
      <rPr>
        <b/>
        <sz val="12"/>
        <color theme="9" tint="-0.249977111117893"/>
        <rFont val="Calibri"/>
        <family val="2"/>
        <scheme val="minor"/>
      </rPr>
      <t>Sortiert/Druckt Ende Jahr</t>
    </r>
    <r>
      <rPr>
        <sz val="12"/>
        <color theme="1"/>
        <rFont val="Calibri"/>
        <family val="2"/>
        <scheme val="minor"/>
      </rPr>
      <t>" drücken, Sortiert und Schreibt Ränge auch nach links und druckt Blatt aus</t>
    </r>
  </si>
  <si>
    <t>V_70</t>
  </si>
  <si>
    <t>V_69</t>
  </si>
  <si>
    <t>V_68</t>
  </si>
  <si>
    <t>V_67</t>
  </si>
  <si>
    <t xml:space="preserve">Waffenart nur noch 1-4 möglich,  </t>
  </si>
  <si>
    <r>
      <t>Auf "</t>
    </r>
    <r>
      <rPr>
        <b/>
        <sz val="11"/>
        <color rgb="FFFF0000"/>
        <rFont val="Calibri"/>
        <family val="2"/>
        <scheme val="minor"/>
      </rPr>
      <t>Resultate löschen</t>
    </r>
    <r>
      <rPr>
        <sz val="11"/>
        <color theme="1"/>
        <rFont val="Calibri"/>
        <family val="2"/>
        <scheme val="minor"/>
      </rPr>
      <t xml:space="preserve">"   löscht alle Resultate </t>
    </r>
    <r>
      <rPr>
        <sz val="11"/>
        <color rgb="FFFF0000"/>
        <rFont val="Calibri"/>
        <family val="2"/>
        <scheme val="minor"/>
      </rPr>
      <t>mit</t>
    </r>
    <r>
      <rPr>
        <sz val="11"/>
        <color theme="1"/>
        <rFont val="Calibri"/>
        <family val="2"/>
        <scheme val="minor"/>
      </rPr>
      <t xml:space="preserve"> Rückfrage</t>
    </r>
  </si>
  <si>
    <r>
      <t>Auf "Waffen</t>
    </r>
    <r>
      <rPr>
        <b/>
        <sz val="11"/>
        <color rgb="FFFF0000"/>
        <rFont val="Calibri"/>
        <family val="2"/>
        <scheme val="minor"/>
      </rPr>
      <t xml:space="preserve"> löschen</t>
    </r>
    <r>
      <rPr>
        <sz val="11"/>
        <color theme="1"/>
        <rFont val="Calibri"/>
        <family val="2"/>
        <scheme val="minor"/>
      </rPr>
      <t xml:space="preserve">"   löscht alle Waffen </t>
    </r>
    <r>
      <rPr>
        <sz val="11"/>
        <color rgb="FFFF0000"/>
        <rFont val="Calibri"/>
        <family val="2"/>
        <scheme val="minor"/>
      </rPr>
      <t>mit</t>
    </r>
    <r>
      <rPr>
        <sz val="11"/>
        <color theme="1"/>
        <rFont val="Calibri"/>
        <family val="2"/>
        <scheme val="minor"/>
      </rPr>
      <t xml:space="preserve"> Rückfrage</t>
    </r>
  </si>
  <si>
    <t>Punktzahlen und Gewehrart auf Arial 13 gesetzt, 19. Macro gelöscht</t>
  </si>
  <si>
    <t xml:space="preserve"> Abfrage vor löschen, Druckansicht, Ränge links sichtbar, Berechnungen ausgeblendet          im Einsatz ab 23.1.19 io.</t>
  </si>
  <si>
    <t>Neu, aktuelles Jahr wird in "B1" eingegeben, nicht mehr von der Systemzeit</t>
  </si>
  <si>
    <t>V_75</t>
  </si>
  <si>
    <t>V_74</t>
  </si>
  <si>
    <t>V_73</t>
  </si>
  <si>
    <t>V_72</t>
  </si>
  <si>
    <t>V_71</t>
  </si>
  <si>
    <t>Sagemühlischiessen</t>
  </si>
  <si>
    <t xml:space="preserve"> Buser Dario</t>
  </si>
  <si>
    <t xml:space="preserve"> Buser Sven </t>
  </si>
  <si>
    <t xml:space="preserve"> Elmiger Kai</t>
  </si>
  <si>
    <t xml:space="preserve"> Elmiger Lars</t>
  </si>
  <si>
    <t xml:space="preserve"> Frei Andrej</t>
  </si>
  <si>
    <t xml:space="preserve"> Gast Esther</t>
  </si>
  <si>
    <t xml:space="preserve"> Kunz Peter</t>
  </si>
  <si>
    <t xml:space="preserve"> Lingg Andrea</t>
  </si>
  <si>
    <t xml:space="preserve"> Ries Hans </t>
  </si>
  <si>
    <t xml:space="preserve"> Schmid Dominik</t>
  </si>
  <si>
    <t xml:space="preserve"> Senft Michael</t>
  </si>
  <si>
    <t xml:space="preserve"> Szeszak Cyril</t>
  </si>
  <si>
    <t xml:space="preserve"> Vogel Silas</t>
  </si>
  <si>
    <t>Sparbligsch. Gansingen</t>
  </si>
  <si>
    <t>100 J. SVO-Verbandssch.</t>
  </si>
  <si>
    <t>100 J. Helvetia O'zeihen</t>
  </si>
  <si>
    <t>Fluhschiessen</t>
  </si>
  <si>
    <t>Eidg. Feldschiessen</t>
  </si>
  <si>
    <t>Oblig. Bundesprogramm</t>
  </si>
  <si>
    <t>Frickt. Winterschiessen</t>
  </si>
  <si>
    <t>nicht eingesetzt,  OP+FS wurden nach vorne versetzt ? !!</t>
  </si>
  <si>
    <t>OP+FS beschränkt auf 85+72Pt., darüber werden Zahlen Rot,    gesperrt (Waffe1 Standart)</t>
  </si>
  <si>
    <t>"Umrechnungstabelle" gelöscht, Nur noch 1,2,3,und 4% dazugerechnet</t>
  </si>
  <si>
    <t>V_80</t>
  </si>
  <si>
    <t>V_79</t>
  </si>
  <si>
    <t>V_78</t>
  </si>
  <si>
    <t>V_77</t>
  </si>
  <si>
    <t>V_76</t>
  </si>
  <si>
    <r>
      <t>1=Standard (</t>
    </r>
    <r>
      <rPr>
        <b/>
        <sz val="12"/>
        <color theme="1"/>
        <rFont val="Calibri"/>
        <family val="2"/>
        <scheme val="minor"/>
      </rPr>
      <t>kein Zuschlag</t>
    </r>
    <r>
      <rPr>
        <sz val="12"/>
        <color theme="1"/>
        <rFont val="Calibri"/>
        <family val="2"/>
        <scheme val="minor"/>
      </rPr>
      <t xml:space="preserve">),  2=Stgw57/03+Kar(Zuschlag </t>
    </r>
    <r>
      <rPr>
        <b/>
        <sz val="12"/>
        <color theme="1"/>
        <rFont val="Calibri"/>
        <family val="2"/>
        <scheme val="minor"/>
      </rPr>
      <t>1%</t>
    </r>
    <r>
      <rPr>
        <sz val="12"/>
        <color theme="1"/>
        <rFont val="Calibri"/>
        <family val="2"/>
        <scheme val="minor"/>
      </rPr>
      <t xml:space="preserve">),  3=90er(Zuschlag </t>
    </r>
    <r>
      <rPr>
        <b/>
        <sz val="12"/>
        <color theme="1"/>
        <rFont val="Calibri"/>
        <family val="2"/>
        <scheme val="minor"/>
      </rPr>
      <t>2%</t>
    </r>
    <r>
      <rPr>
        <sz val="12"/>
        <color theme="1"/>
        <rFont val="Calibri"/>
        <family val="2"/>
        <scheme val="minor"/>
      </rPr>
      <t xml:space="preserve">),   4=Stgw57/02(Zuschlag </t>
    </r>
    <r>
      <rPr>
        <b/>
        <sz val="12"/>
        <color theme="1"/>
        <rFont val="Calibri"/>
        <family val="2"/>
        <scheme val="minor"/>
      </rPr>
      <t>4%</t>
    </r>
    <r>
      <rPr>
        <sz val="12"/>
        <color theme="1"/>
        <rFont val="Calibri"/>
        <family val="2"/>
        <scheme val="minor"/>
      </rPr>
      <t xml:space="preserve">) </t>
    </r>
  </si>
  <si>
    <t>BR-CT ausgeblendet</t>
  </si>
  <si>
    <t>Frickbergschiessen</t>
  </si>
  <si>
    <t>Macro 19 gelöscht, Gewehrart 1=Standart(kein Zuschlag), 2=57/03(Zuschlag 1%), 3=90er+Kar(Zuschlag 2%), 4=57/02(Zuschlag 4%)</t>
  </si>
  <si>
    <t>Gewehrart 1=Standart (kein Zuschlag),  2=57/03+Kar (Zuschlag 1%),  3=90er (Zuschlag 2%),  4=57/02(Zuschlag 4%)</t>
  </si>
  <si>
    <t>ab V_72, ohne Umrechnungstabelle, OP+FS (Waffe1 gesperrt) über Res. =Rot</t>
  </si>
  <si>
    <t>ab 23.01.2019</t>
  </si>
  <si>
    <t>ab 19.01.2022</t>
  </si>
  <si>
    <t>ab 20.01.2022</t>
  </si>
  <si>
    <t>Anz.Schiessen Farbe angepasst, /// Nicht eingesetzt</t>
  </si>
  <si>
    <r>
      <t>Auf "</t>
    </r>
    <r>
      <rPr>
        <b/>
        <sz val="12"/>
        <color theme="3"/>
        <rFont val="Calibri"/>
        <family val="2"/>
        <scheme val="minor"/>
      </rPr>
      <t>1. Anlässe eingeben</t>
    </r>
    <r>
      <rPr>
        <sz val="12"/>
        <color theme="1"/>
        <rFont val="Calibri"/>
        <family val="2"/>
        <scheme val="minor"/>
      </rPr>
      <t xml:space="preserve">" drücken;   alle 19 Schiessanlässe gehen auf.  </t>
    </r>
  </si>
  <si>
    <t>JM 22_V74 /OP+ FS versetzt, max. Zahlen gelöscht, Schützen erweitert auf 35/ Namen können sep. sortiert werden/ alle Macro angepasst/  ab Feb. 2022/</t>
  </si>
  <si>
    <t xml:space="preserve"> RANG</t>
  </si>
  <si>
    <t>ab 25.02.2022</t>
  </si>
  <si>
    <r>
      <t>Auf "</t>
    </r>
    <r>
      <rPr>
        <b/>
        <sz val="12"/>
        <color theme="6" tint="-0.249977111117893"/>
        <rFont val="Calibri"/>
        <family val="2"/>
        <scheme val="minor"/>
      </rPr>
      <t>Namen sortieren</t>
    </r>
    <r>
      <rPr>
        <sz val="12"/>
        <color theme="1"/>
        <rFont val="Calibri"/>
        <family val="2"/>
        <scheme val="minor"/>
      </rPr>
      <t>" drücken --&gt; Namen und Resultate werden Alphabetisch sortiert</t>
    </r>
  </si>
  <si>
    <t>Sparbligschiessen Gansingen</t>
  </si>
  <si>
    <t xml:space="preserve"> Vogel Timo</t>
  </si>
  <si>
    <t xml:space="preserve"> Gilomen Cyril </t>
  </si>
  <si>
    <t xml:space="preserve"> Tannast Tamara </t>
  </si>
  <si>
    <t xml:space="preserve"> Onorati Luca</t>
  </si>
  <si>
    <t xml:space="preserve"> Mara Oliver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</si>
</sst>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164" formatCode="_(* #,##0.00_);_(* \(#,##0.00\);_(* &quot;-&quot;??_);_(@_)"/>
    <numFmt numFmtId="165" formatCode="0.000"/>
    <numFmt numFmtId="166" formatCode="0.0"/>
    <numFmt numFmtId="167" formatCode="&quot;Höchsten&quot;\ ##\ &quot;Schiessen&quot;"/>
    <numFmt numFmtId="168" formatCode="&quot;Total aller&quot;\ ##\ &quot;Schiessen in Pt.&quot;"/>
    <numFmt numFmtId="169" formatCode="#,###&quot;.&quot;\ "/>
    <numFmt numFmtId="170" formatCode="##&quot;.&quot;"/>
    <numFmt numFmtId="171" formatCode="&quot;Total % aller&quot;\ ##\ &quot;Schiessen &quot;"/>
    <numFmt numFmtId="172" formatCode="yyyy"/>
    <numFmt numFmtId="173" formatCode="&quot;von&quot;\ ##\ "/>
    <numFmt numFmtId="174" formatCode="&quot;Höchsten&quot;\ \ ##\ \ &quot;Schiessen in %&quot;"/>
    <numFmt numFmtId="175" formatCode="&quot;Zur Jahresmeisterschaft zählen die höchsten&quot;\ ##\ &quot;Schiessen!&quot;"/>
    <numFmt numFmtId="176" formatCode="&quot;Zur Jahresmeisterschaft zählen die höchsten&quot;\ \ ##\ \ &quot;Schiessen!&quot;"/>
    <numFmt numFmtId="177" formatCode="&quot;Schnitt von&quot;\ ##\ &quot;Schiessen in %&quot;"/>
  </numFmts>
  <fonts count="7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Arial"/>
      <family val="2"/>
    </font>
    <font>
      <sz val="6"/>
      <color theme="1"/>
      <name val="Arial"/>
      <family val="2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20"/>
      <color indexed="81"/>
      <name val="Tahoma"/>
      <family val="2"/>
    </font>
    <font>
      <sz val="11"/>
      <color theme="1"/>
      <name val="Atlanta"/>
      <family val="2"/>
    </font>
    <font>
      <b/>
      <sz val="8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Arial"/>
      <family val="2"/>
    </font>
    <font>
      <b/>
      <sz val="16"/>
      <color indexed="81"/>
      <name val="Tahoma"/>
      <family val="2"/>
    </font>
    <font>
      <sz val="18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rgb="FF006100"/>
      <name val="Calibri"/>
      <family val="2"/>
      <scheme val="minor"/>
    </font>
    <font>
      <sz val="10"/>
      <color rgb="FF9C6500"/>
      <name val="Calibri"/>
      <family val="2"/>
      <scheme val="minor"/>
    </font>
    <font>
      <sz val="10"/>
      <color rgb="FF9C0006"/>
      <name val="Calibri"/>
      <family val="2"/>
      <scheme val="minor"/>
    </font>
    <font>
      <b/>
      <sz val="10"/>
      <color theme="0" tint="-0.249977111117893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sz val="12"/>
      <color theme="1"/>
      <name val="Arial"/>
      <family val="2"/>
    </font>
    <font>
      <b/>
      <sz val="26"/>
      <color theme="1"/>
      <name val="Calibri"/>
      <family val="2"/>
      <scheme val="minor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sz val="14"/>
      <color theme="0"/>
      <name val="Arial"/>
      <family val="2"/>
    </font>
    <font>
      <b/>
      <sz val="9"/>
      <color rgb="FFFF0000"/>
      <name val="Calibri"/>
      <family val="2"/>
      <scheme val="minor"/>
    </font>
    <font>
      <sz val="16"/>
      <color indexed="81"/>
      <name val="Tahoma"/>
      <family val="2"/>
    </font>
    <font>
      <sz val="12"/>
      <name val="Arial"/>
      <family val="2"/>
    </font>
    <font>
      <sz val="11"/>
      <color theme="1"/>
      <name val="Symbol"/>
      <family val="1"/>
      <charset val="2"/>
    </font>
    <font>
      <b/>
      <sz val="14"/>
      <color theme="1"/>
      <name val="Symbol"/>
      <family val="1"/>
      <charset val="2"/>
    </font>
    <font>
      <i/>
      <sz val="16"/>
      <color theme="1"/>
      <name val="Bodoni MT"/>
      <family val="1"/>
    </font>
    <font>
      <b/>
      <i/>
      <sz val="16"/>
      <color theme="1"/>
      <name val="Bodoni MT"/>
      <family val="1"/>
    </font>
    <font>
      <b/>
      <sz val="10"/>
      <color theme="0" tint="-0.14999847407452621"/>
      <name val="Calibri"/>
      <family val="2"/>
      <scheme val="minor"/>
    </font>
    <font>
      <sz val="11"/>
      <color theme="1"/>
      <name val="MS Sans Serif"/>
      <family val="2"/>
    </font>
    <font>
      <b/>
      <sz val="12"/>
      <color rgb="FF0070C0"/>
      <name val="Calibri"/>
      <family val="2"/>
      <scheme val="minor"/>
    </font>
    <font>
      <b/>
      <sz val="12"/>
      <color rgb="FF92D050"/>
      <name val="Calibri"/>
      <family val="2"/>
      <scheme val="minor"/>
    </font>
    <font>
      <b/>
      <sz val="12"/>
      <color theme="3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9" tint="-0.249977111117893"/>
      <name val="Calibri"/>
      <family val="2"/>
      <scheme val="minor"/>
    </font>
    <font>
      <b/>
      <sz val="9"/>
      <color theme="0" tint="-0.249977111117893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sz val="10"/>
      <color theme="0" tint="-0.249977111117893"/>
      <name val="Arial"/>
      <family val="2"/>
    </font>
    <font>
      <b/>
      <i/>
      <sz val="16"/>
      <color indexed="81"/>
      <name val="Arial"/>
      <family val="2"/>
    </font>
    <font>
      <b/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8"/>
      <color theme="1"/>
      <name val="Arial"/>
      <family val="2"/>
    </font>
    <font>
      <b/>
      <sz val="16"/>
      <color indexed="81"/>
      <name val="Arial"/>
      <family val="2"/>
    </font>
    <font>
      <i/>
      <sz val="12"/>
      <color theme="1"/>
      <name val="Bodoni MT"/>
      <family val="1"/>
    </font>
    <font>
      <sz val="8"/>
      <color rgb="FFFF0000"/>
      <name val="Calibri"/>
      <family val="2"/>
      <scheme val="minor"/>
    </font>
    <font>
      <sz val="7"/>
      <color theme="1"/>
      <name val="Calibri"/>
      <family val="2"/>
      <scheme val="minor"/>
    </font>
    <font>
      <sz val="13"/>
      <color theme="1"/>
      <name val="Arial"/>
      <family val="2"/>
    </font>
    <font>
      <b/>
      <sz val="14"/>
      <name val="Calibri"/>
      <family val="2"/>
      <scheme val="minor"/>
    </font>
    <font>
      <sz val="8"/>
      <name val="Calibri"/>
      <family val="2"/>
      <scheme val="minor"/>
    </font>
    <font>
      <b/>
      <sz val="14"/>
      <color rgb="FFFF0000"/>
      <name val="Arial"/>
      <family val="2"/>
    </font>
    <font>
      <b/>
      <sz val="12"/>
      <color theme="6" tint="-0.249977111117893"/>
      <name val="Calibri"/>
      <family val="2"/>
      <scheme val="minor"/>
    </font>
    <font>
      <sz val="16"/>
      <color theme="1"/>
      <name val="Arial"/>
      <family val="2"/>
    </font>
    <font>
      <sz val="16"/>
      <color theme="1"/>
      <name val="Calibri"/>
      <family val="2"/>
      <scheme val="minor"/>
    </font>
    <font>
      <sz val="16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C00FF"/>
        <bgColor indexed="64"/>
      </patternFill>
    </fill>
    <fill>
      <patternFill patternType="solid">
        <fgColor theme="7" tint="-0.249977111117893"/>
        <bgColor indexed="64"/>
      </patternFill>
    </fill>
  </fills>
  <borders count="21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9">
    <xf numFmtId="0" fontId="0" fillId="0" borderId="0"/>
    <xf numFmtId="0" fontId="3" fillId="0" borderId="0"/>
    <xf numFmtId="0" fontId="4" fillId="0" borderId="0"/>
    <xf numFmtId="9" fontId="8" fillId="0" borderId="0" applyFont="0" applyFill="0" applyBorder="0" applyAlignment="0" applyProtection="0"/>
    <xf numFmtId="0" fontId="13" fillId="3" borderId="0" applyNumberFormat="0" applyBorder="0" applyAlignment="0" applyProtection="0"/>
    <xf numFmtId="0" fontId="14" fillId="4" borderId="0" applyNumberFormat="0" applyBorder="0" applyAlignment="0" applyProtection="0"/>
    <xf numFmtId="0" fontId="15" fillId="5" borderId="0" applyNumberFormat="0" applyBorder="0" applyAlignment="0" applyProtection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</cellStyleXfs>
  <cellXfs count="307">
    <xf numFmtId="0" fontId="0" fillId="0" borderId="0" xfId="0"/>
    <xf numFmtId="0" fontId="0" fillId="0" borderId="0" xfId="0" applyAlignment="1">
      <alignment horizontal="center"/>
    </xf>
    <xf numFmtId="0" fontId="7" fillId="0" borderId="0" xfId="0" applyFont="1"/>
    <xf numFmtId="0" fontId="0" fillId="0" borderId="1" xfId="0" applyBorder="1" applyAlignment="1">
      <alignment horizontal="center" vertical="center"/>
    </xf>
    <xf numFmtId="0" fontId="10" fillId="0" borderId="0" xfId="0" applyFont="1"/>
    <xf numFmtId="166" fontId="0" fillId="0" borderId="2" xfId="0" applyNumberFormat="1" applyBorder="1" applyAlignment="1">
      <alignment vertical="center"/>
    </xf>
    <xf numFmtId="165" fontId="14" fillId="4" borderId="0" xfId="5" applyNumberFormat="1" applyBorder="1" applyAlignment="1">
      <alignment horizontal="center"/>
    </xf>
    <xf numFmtId="0" fontId="14" fillId="4" borderId="0" xfId="5" applyBorder="1" applyAlignment="1">
      <alignment horizontal="center"/>
    </xf>
    <xf numFmtId="0" fontId="15" fillId="5" borderId="0" xfId="6" applyBorder="1" applyAlignment="1">
      <alignment horizontal="center"/>
    </xf>
    <xf numFmtId="165" fontId="0" fillId="0" borderId="0" xfId="0" applyNumberFormat="1" applyAlignment="1">
      <alignment horizontal="center"/>
    </xf>
    <xf numFmtId="165" fontId="15" fillId="5" borderId="0" xfId="6" applyNumberFormat="1" applyBorder="1" applyAlignment="1">
      <alignment horizontal="center"/>
    </xf>
    <xf numFmtId="165" fontId="14" fillId="4" borderId="0" xfId="5" applyNumberFormat="1" applyAlignment="1">
      <alignment horizontal="center"/>
    </xf>
    <xf numFmtId="0" fontId="14" fillId="4" borderId="0" xfId="5" applyAlignment="1">
      <alignment horizontal="center"/>
    </xf>
    <xf numFmtId="0" fontId="15" fillId="5" borderId="0" xfId="6" applyAlignment="1">
      <alignment horizontal="center"/>
    </xf>
    <xf numFmtId="165" fontId="15" fillId="5" borderId="0" xfId="6" applyNumberFormat="1" applyAlignment="1">
      <alignment horizontal="center"/>
    </xf>
    <xf numFmtId="165" fontId="13" fillId="3" borderId="0" xfId="4" applyNumberFormat="1" applyAlignment="1">
      <alignment horizontal="center"/>
    </xf>
    <xf numFmtId="0" fontId="13" fillId="3" borderId="0" xfId="4" applyAlignment="1">
      <alignment horizontal="center"/>
    </xf>
    <xf numFmtId="165" fontId="13" fillId="3" borderId="0" xfId="4" applyNumberFormat="1" applyBorder="1" applyAlignment="1">
      <alignment horizontal="center" vertical="center"/>
    </xf>
    <xf numFmtId="0" fontId="17" fillId="0" borderId="0" xfId="0" applyFont="1"/>
    <xf numFmtId="0" fontId="5" fillId="0" borderId="0" xfId="0" applyFont="1" applyAlignment="1">
      <alignment horizontal="center"/>
    </xf>
    <xf numFmtId="166" fontId="5" fillId="0" borderId="8" xfId="0" applyNumberFormat="1" applyFont="1" applyBorder="1" applyAlignment="1">
      <alignment horizontal="center" vertical="center"/>
    </xf>
    <xf numFmtId="166" fontId="7" fillId="0" borderId="8" xfId="0" applyNumberFormat="1" applyFont="1" applyBorder="1" applyAlignment="1">
      <alignment horizontal="center" vertical="center"/>
    </xf>
    <xf numFmtId="0" fontId="19" fillId="0" borderId="0" xfId="0" applyFont="1"/>
    <xf numFmtId="165" fontId="19" fillId="0" borderId="0" xfId="0" applyNumberFormat="1" applyFont="1"/>
    <xf numFmtId="166" fontId="19" fillId="0" borderId="0" xfId="0" applyNumberFormat="1" applyFont="1"/>
    <xf numFmtId="1" fontId="19" fillId="0" borderId="0" xfId="0" applyNumberFormat="1" applyFont="1"/>
    <xf numFmtId="1" fontId="19" fillId="0" borderId="0" xfId="0" applyNumberFormat="1" applyFont="1" applyAlignment="1">
      <alignment horizontal="center"/>
    </xf>
    <xf numFmtId="166" fontId="0" fillId="0" borderId="0" xfId="0" applyNumberFormat="1" applyAlignment="1">
      <alignment vertical="center"/>
    </xf>
    <xf numFmtId="165" fontId="0" fillId="0" borderId="2" xfId="0" applyNumberFormat="1" applyBorder="1" applyAlignment="1">
      <alignment vertical="center"/>
    </xf>
    <xf numFmtId="1" fontId="17" fillId="0" borderId="0" xfId="0" applyNumberFormat="1" applyFont="1" applyAlignment="1">
      <alignment textRotation="90"/>
    </xf>
    <xf numFmtId="165" fontId="17" fillId="0" borderId="0" xfId="0" applyNumberFormat="1" applyFont="1" applyAlignment="1">
      <alignment horizontal="center" textRotation="90"/>
    </xf>
    <xf numFmtId="171" fontId="21" fillId="0" borderId="0" xfId="0" applyNumberFormat="1" applyFont="1" applyAlignment="1">
      <alignment horizontal="center" textRotation="90"/>
    </xf>
    <xf numFmtId="1" fontId="2" fillId="0" borderId="2" xfId="0" applyNumberFormat="1" applyFont="1" applyBorder="1" applyAlignment="1">
      <alignment horizontal="center"/>
    </xf>
    <xf numFmtId="165" fontId="22" fillId="0" borderId="0" xfId="0" applyNumberFormat="1" applyFont="1" applyAlignment="1">
      <alignment vertical="center"/>
    </xf>
    <xf numFmtId="165" fontId="19" fillId="0" borderId="0" xfId="0" applyNumberFormat="1" applyFont="1" applyAlignment="1">
      <alignment horizontal="center"/>
    </xf>
    <xf numFmtId="170" fontId="11" fillId="0" borderId="0" xfId="0" applyNumberFormat="1" applyFont="1" applyAlignment="1">
      <alignment horizontal="right" vertical="center"/>
    </xf>
    <xf numFmtId="167" fontId="2" fillId="0" borderId="0" xfId="0" applyNumberFormat="1" applyFont="1" applyAlignment="1">
      <alignment horizontal="center" textRotation="90"/>
    </xf>
    <xf numFmtId="172" fontId="25" fillId="0" borderId="0" xfId="0" applyNumberFormat="1" applyFont="1" applyAlignment="1">
      <alignment horizontal="center" vertical="top"/>
    </xf>
    <xf numFmtId="165" fontId="19" fillId="0" borderId="2" xfId="0" applyNumberFormat="1" applyFont="1" applyBorder="1" applyAlignment="1">
      <alignment horizontal="right" vertical="center"/>
    </xf>
    <xf numFmtId="169" fontId="6" fillId="0" borderId="0" xfId="0" applyNumberFormat="1" applyFont="1"/>
    <xf numFmtId="0" fontId="6" fillId="0" borderId="0" xfId="0" applyFont="1"/>
    <xf numFmtId="0" fontId="6" fillId="0" borderId="0" xfId="0" applyFont="1" applyAlignment="1" applyProtection="1">
      <alignment horizontal="center" textRotation="90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1" fontId="7" fillId="0" borderId="0" xfId="0" applyNumberFormat="1" applyFont="1" applyAlignment="1" applyProtection="1">
      <alignment horizontal="center" vertical="center"/>
      <protection locked="0"/>
    </xf>
    <xf numFmtId="166" fontId="7" fillId="0" borderId="0" xfId="0" applyNumberFormat="1" applyFont="1" applyAlignment="1" applyProtection="1">
      <alignment horizontal="center" vertical="center"/>
      <protection locked="0"/>
    </xf>
    <xf numFmtId="166" fontId="5" fillId="0" borderId="0" xfId="0" applyNumberFormat="1" applyFont="1" applyAlignment="1" applyProtection="1">
      <alignment horizontal="center" vertical="center"/>
      <protection locked="0"/>
    </xf>
    <xf numFmtId="0" fontId="13" fillId="3" borderId="0" xfId="4" applyBorder="1" applyAlignment="1">
      <alignment horizontal="center"/>
    </xf>
    <xf numFmtId="0" fontId="34" fillId="5" borderId="0" xfId="6" applyFont="1" applyAlignment="1">
      <alignment horizontal="right"/>
    </xf>
    <xf numFmtId="0" fontId="33" fillId="3" borderId="0" xfId="4" applyFont="1" applyAlignment="1">
      <alignment horizontal="right"/>
    </xf>
    <xf numFmtId="0" fontId="0" fillId="0" borderId="16" xfId="0" applyBorder="1" applyAlignment="1">
      <alignment horizontal="center"/>
    </xf>
    <xf numFmtId="0" fontId="35" fillId="4" borderId="0" xfId="5" applyFont="1" applyAlignment="1">
      <alignment horizontal="right"/>
    </xf>
    <xf numFmtId="0" fontId="34" fillId="5" borderId="11" xfId="6" applyFont="1" applyBorder="1" applyAlignment="1">
      <alignment horizontal="right"/>
    </xf>
    <xf numFmtId="0" fontId="34" fillId="5" borderId="17" xfId="6" applyFont="1" applyBorder="1" applyAlignment="1">
      <alignment horizontal="center"/>
    </xf>
    <xf numFmtId="0" fontId="15" fillId="5" borderId="17" xfId="6" applyBorder="1" applyAlignment="1">
      <alignment horizontal="center"/>
    </xf>
    <xf numFmtId="165" fontId="15" fillId="5" borderId="12" xfId="6" applyNumberFormat="1" applyBorder="1" applyAlignment="1">
      <alignment horizontal="center"/>
    </xf>
    <xf numFmtId="0" fontId="34" fillId="5" borderId="15" xfId="6" applyFont="1" applyBorder="1" applyAlignment="1">
      <alignment horizontal="right"/>
    </xf>
    <xf numFmtId="0" fontId="34" fillId="5" borderId="0" xfId="6" applyFont="1" applyBorder="1" applyAlignment="1">
      <alignment horizontal="center"/>
    </xf>
    <xf numFmtId="0" fontId="15" fillId="5" borderId="16" xfId="6" applyBorder="1" applyAlignment="1">
      <alignment horizontal="center"/>
    </xf>
    <xf numFmtId="165" fontId="15" fillId="5" borderId="16" xfId="6" applyNumberFormat="1" applyBorder="1" applyAlignment="1">
      <alignment horizontal="center"/>
    </xf>
    <xf numFmtId="0" fontId="34" fillId="5" borderId="13" xfId="6" applyFont="1" applyBorder="1" applyAlignment="1">
      <alignment horizontal="right"/>
    </xf>
    <xf numFmtId="0" fontId="34" fillId="5" borderId="18" xfId="6" applyFont="1" applyBorder="1" applyAlignment="1">
      <alignment horizontal="center"/>
    </xf>
    <xf numFmtId="0" fontId="15" fillId="5" borderId="18" xfId="6" applyBorder="1" applyAlignment="1">
      <alignment horizontal="center"/>
    </xf>
    <xf numFmtId="0" fontId="35" fillId="4" borderId="11" xfId="5" applyFont="1" applyBorder="1" applyAlignment="1">
      <alignment horizontal="right"/>
    </xf>
    <xf numFmtId="0" fontId="35" fillId="4" borderId="17" xfId="5" applyFont="1" applyBorder="1" applyAlignment="1">
      <alignment horizontal="center"/>
    </xf>
    <xf numFmtId="0" fontId="14" fillId="4" borderId="17" xfId="5" applyBorder="1" applyAlignment="1">
      <alignment horizontal="center"/>
    </xf>
    <xf numFmtId="165" fontId="14" fillId="4" borderId="12" xfId="5" applyNumberFormat="1" applyBorder="1" applyAlignment="1">
      <alignment horizontal="center"/>
    </xf>
    <xf numFmtId="0" fontId="35" fillId="4" borderId="15" xfId="5" applyFont="1" applyBorder="1" applyAlignment="1">
      <alignment horizontal="right"/>
    </xf>
    <xf numFmtId="0" fontId="35" fillId="4" borderId="0" xfId="5" applyFont="1" applyBorder="1" applyAlignment="1">
      <alignment horizontal="center"/>
    </xf>
    <xf numFmtId="165" fontId="14" fillId="4" borderId="16" xfId="5" applyNumberFormat="1" applyBorder="1" applyAlignment="1">
      <alignment horizontal="center"/>
    </xf>
    <xf numFmtId="0" fontId="35" fillId="4" borderId="13" xfId="5" applyFont="1" applyBorder="1" applyAlignment="1">
      <alignment horizontal="right"/>
    </xf>
    <xf numFmtId="0" fontId="35" fillId="4" borderId="18" xfId="5" applyFont="1" applyBorder="1" applyAlignment="1">
      <alignment horizontal="center"/>
    </xf>
    <xf numFmtId="0" fontId="14" fillId="4" borderId="18" xfId="5" applyBorder="1" applyAlignment="1">
      <alignment horizontal="center"/>
    </xf>
    <xf numFmtId="165" fontId="14" fillId="4" borderId="14" xfId="5" applyNumberFormat="1" applyBorder="1" applyAlignment="1">
      <alignment horizontal="center"/>
    </xf>
    <xf numFmtId="0" fontId="27" fillId="0" borderId="11" xfId="5" applyFont="1" applyFill="1" applyBorder="1" applyAlignment="1">
      <alignment horizontal="right"/>
    </xf>
    <xf numFmtId="0" fontId="27" fillId="0" borderId="17" xfId="5" applyFont="1" applyFill="1" applyBorder="1" applyAlignment="1">
      <alignment horizontal="center"/>
    </xf>
    <xf numFmtId="0" fontId="31" fillId="0" borderId="17" xfId="5" applyFont="1" applyFill="1" applyBorder="1" applyAlignment="1">
      <alignment horizontal="center"/>
    </xf>
    <xf numFmtId="165" fontId="0" fillId="0" borderId="12" xfId="0" applyNumberFormat="1" applyBorder="1" applyAlignment="1">
      <alignment horizontal="center"/>
    </xf>
    <xf numFmtId="0" fontId="27" fillId="0" borderId="15" xfId="5" applyFont="1" applyFill="1" applyBorder="1" applyAlignment="1">
      <alignment horizontal="right"/>
    </xf>
    <xf numFmtId="0" fontId="27" fillId="0" borderId="0" xfId="5" applyFont="1" applyFill="1" applyBorder="1" applyAlignment="1">
      <alignment horizontal="center"/>
    </xf>
    <xf numFmtId="0" fontId="31" fillId="0" borderId="0" xfId="5" applyFont="1" applyFill="1" applyBorder="1" applyAlignment="1">
      <alignment horizontal="center"/>
    </xf>
    <xf numFmtId="165" fontId="0" fillId="0" borderId="16" xfId="0" applyNumberFormat="1" applyBorder="1" applyAlignment="1">
      <alignment horizontal="center"/>
    </xf>
    <xf numFmtId="0" fontId="27" fillId="0" borderId="18" xfId="5" applyFont="1" applyFill="1" applyBorder="1" applyAlignment="1">
      <alignment horizontal="center"/>
    </xf>
    <xf numFmtId="0" fontId="31" fillId="0" borderId="18" xfId="5" applyFont="1" applyFill="1" applyBorder="1" applyAlignment="1">
      <alignment horizontal="center"/>
    </xf>
    <xf numFmtId="1" fontId="0" fillId="0" borderId="0" xfId="0" applyNumberFormat="1" applyAlignment="1">
      <alignment horizontal="center"/>
    </xf>
    <xf numFmtId="1" fontId="7" fillId="0" borderId="0" xfId="0" applyNumberFormat="1" applyFont="1" applyAlignment="1">
      <alignment horizontal="right"/>
    </xf>
    <xf numFmtId="1" fontId="7" fillId="0" borderId="11" xfId="0" applyNumberFormat="1" applyFont="1" applyBorder="1" applyAlignment="1">
      <alignment horizontal="right"/>
    </xf>
    <xf numFmtId="1" fontId="7" fillId="0" borderId="17" xfId="0" applyNumberFormat="1" applyFont="1" applyBorder="1" applyAlignment="1">
      <alignment horizontal="right"/>
    </xf>
    <xf numFmtId="1" fontId="0" fillId="0" borderId="17" xfId="0" applyNumberFormat="1" applyBorder="1" applyAlignment="1">
      <alignment horizontal="center"/>
    </xf>
    <xf numFmtId="1" fontId="7" fillId="0" borderId="15" xfId="0" applyNumberFormat="1" applyFont="1" applyBorder="1" applyAlignment="1">
      <alignment horizontal="right"/>
    </xf>
    <xf numFmtId="1" fontId="7" fillId="0" borderId="13" xfId="0" applyNumberFormat="1" applyFont="1" applyBorder="1" applyAlignment="1">
      <alignment horizontal="right"/>
    </xf>
    <xf numFmtId="1" fontId="7" fillId="0" borderId="18" xfId="0" applyNumberFormat="1" applyFont="1" applyBorder="1" applyAlignment="1">
      <alignment horizontal="right"/>
    </xf>
    <xf numFmtId="1" fontId="0" fillId="0" borderId="18" xfId="0" applyNumberFormat="1" applyBorder="1" applyAlignment="1">
      <alignment horizontal="center"/>
    </xf>
    <xf numFmtId="165" fontId="0" fillId="0" borderId="14" xfId="0" applyNumberFormat="1" applyBorder="1" applyAlignment="1">
      <alignment horizontal="center"/>
    </xf>
    <xf numFmtId="0" fontId="35" fillId="4" borderId="17" xfId="5" applyFont="1" applyBorder="1" applyAlignment="1">
      <alignment horizontal="right"/>
    </xf>
    <xf numFmtId="0" fontId="35" fillId="4" borderId="0" xfId="5" applyFont="1" applyBorder="1" applyAlignment="1">
      <alignment horizontal="right"/>
    </xf>
    <xf numFmtId="0" fontId="35" fillId="4" borderId="18" xfId="5" applyFont="1" applyBorder="1" applyAlignment="1">
      <alignment horizontal="right"/>
    </xf>
    <xf numFmtId="0" fontId="34" fillId="5" borderId="17" xfId="6" applyFont="1" applyBorder="1" applyAlignment="1">
      <alignment horizontal="right"/>
    </xf>
    <xf numFmtId="0" fontId="34" fillId="5" borderId="0" xfId="6" applyFont="1" applyBorder="1" applyAlignment="1">
      <alignment horizontal="right"/>
    </xf>
    <xf numFmtId="0" fontId="34" fillId="5" borderId="18" xfId="6" applyFont="1" applyBorder="1" applyAlignment="1">
      <alignment horizontal="right"/>
    </xf>
    <xf numFmtId="165" fontId="15" fillId="5" borderId="14" xfId="6" applyNumberFormat="1" applyBorder="1" applyAlignment="1">
      <alignment horizontal="center"/>
    </xf>
    <xf numFmtId="0" fontId="33" fillId="3" borderId="11" xfId="4" applyFont="1" applyBorder="1" applyAlignment="1">
      <alignment horizontal="right"/>
    </xf>
    <xf numFmtId="0" fontId="33" fillId="3" borderId="17" xfId="4" applyFont="1" applyBorder="1" applyAlignment="1">
      <alignment horizontal="right"/>
    </xf>
    <xf numFmtId="0" fontId="13" fillId="3" borderId="17" xfId="4" applyBorder="1" applyAlignment="1">
      <alignment horizontal="center"/>
    </xf>
    <xf numFmtId="165" fontId="13" fillId="3" borderId="12" xfId="4" applyNumberFormat="1" applyBorder="1" applyAlignment="1">
      <alignment horizontal="center"/>
    </xf>
    <xf numFmtId="0" fontId="33" fillId="3" borderId="15" xfId="4" applyFont="1" applyBorder="1" applyAlignment="1">
      <alignment horizontal="right"/>
    </xf>
    <xf numFmtId="0" fontId="33" fillId="3" borderId="0" xfId="4" applyFont="1" applyBorder="1" applyAlignment="1">
      <alignment horizontal="right"/>
    </xf>
    <xf numFmtId="165" fontId="13" fillId="3" borderId="16" xfId="4" applyNumberFormat="1" applyBorder="1" applyAlignment="1">
      <alignment horizontal="center"/>
    </xf>
    <xf numFmtId="165" fontId="13" fillId="3" borderId="16" xfId="4" applyNumberFormat="1" applyBorder="1" applyAlignment="1">
      <alignment horizontal="center" vertical="center"/>
    </xf>
    <xf numFmtId="0" fontId="33" fillId="3" borderId="13" xfId="4" applyFont="1" applyBorder="1" applyAlignment="1">
      <alignment horizontal="right"/>
    </xf>
    <xf numFmtId="0" fontId="33" fillId="3" borderId="18" xfId="4" applyFont="1" applyBorder="1" applyAlignment="1">
      <alignment horizontal="right"/>
    </xf>
    <xf numFmtId="0" fontId="13" fillId="3" borderId="18" xfId="4" applyBorder="1" applyAlignment="1">
      <alignment horizontal="center"/>
    </xf>
    <xf numFmtId="165" fontId="13" fillId="3" borderId="14" xfId="4" applyNumberFormat="1" applyBorder="1" applyAlignment="1">
      <alignment horizontal="center"/>
    </xf>
    <xf numFmtId="0" fontId="0" fillId="0" borderId="17" xfId="0" applyBorder="1" applyAlignment="1">
      <alignment horizontal="center"/>
    </xf>
    <xf numFmtId="0" fontId="7" fillId="0" borderId="11" xfId="0" applyFont="1" applyBorder="1"/>
    <xf numFmtId="0" fontId="7" fillId="0" borderId="17" xfId="0" applyFont="1" applyBorder="1"/>
    <xf numFmtId="0" fontId="7" fillId="0" borderId="15" xfId="0" applyFont="1" applyBorder="1"/>
    <xf numFmtId="0" fontId="7" fillId="0" borderId="13" xfId="0" applyFont="1" applyBorder="1"/>
    <xf numFmtId="0" fontId="7" fillId="0" borderId="18" xfId="0" applyFont="1" applyBorder="1"/>
    <xf numFmtId="0" fontId="0" fillId="0" borderId="18" xfId="0" applyBorder="1" applyAlignment="1">
      <alignment horizontal="center"/>
    </xf>
    <xf numFmtId="0" fontId="27" fillId="0" borderId="0" xfId="5" applyFont="1" applyFill="1" applyBorder="1" applyAlignment="1">
      <alignment horizontal="right"/>
    </xf>
    <xf numFmtId="0" fontId="27" fillId="0" borderId="18" xfId="5" applyFont="1" applyFill="1" applyBorder="1" applyAlignment="1">
      <alignment horizontal="right"/>
    </xf>
    <xf numFmtId="0" fontId="0" fillId="0" borderId="19" xfId="0" applyBorder="1" applyAlignment="1">
      <alignment horizontal="center"/>
    </xf>
    <xf numFmtId="0" fontId="14" fillId="4" borderId="19" xfId="5" applyBorder="1" applyAlignment="1">
      <alignment horizontal="center"/>
    </xf>
    <xf numFmtId="0" fontId="15" fillId="5" borderId="19" xfId="6" applyBorder="1" applyAlignment="1">
      <alignment horizontal="center"/>
    </xf>
    <xf numFmtId="0" fontId="26" fillId="0" borderId="0" xfId="0" applyFont="1" applyAlignment="1" applyProtection="1">
      <alignment horizontal="center" textRotation="90" wrapText="1"/>
      <protection locked="0"/>
    </xf>
    <xf numFmtId="0" fontId="24" fillId="0" borderId="0" xfId="0" applyFont="1"/>
    <xf numFmtId="0" fontId="7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13" fillId="3" borderId="5" xfId="4" applyBorder="1" applyAlignment="1" applyProtection="1">
      <alignment horizontal="center"/>
      <protection locked="0"/>
    </xf>
    <xf numFmtId="2" fontId="13" fillId="3" borderId="4" xfId="4" applyNumberFormat="1" applyBorder="1" applyAlignment="1" applyProtection="1">
      <alignment horizontal="center"/>
      <protection locked="0"/>
    </xf>
    <xf numFmtId="0" fontId="15" fillId="5" borderId="5" xfId="6" applyBorder="1" applyAlignment="1" applyProtection="1">
      <alignment horizontal="center"/>
      <protection locked="0"/>
    </xf>
    <xf numFmtId="0" fontId="15" fillId="5" borderId="4" xfId="6" applyBorder="1" applyAlignment="1" applyProtection="1">
      <alignment horizontal="center"/>
      <protection locked="0"/>
    </xf>
    <xf numFmtId="0" fontId="14" fillId="4" borderId="5" xfId="5" applyBorder="1" applyAlignment="1" applyProtection="1">
      <alignment horizontal="center"/>
      <protection locked="0"/>
    </xf>
    <xf numFmtId="0" fontId="14" fillId="4" borderId="4" xfId="5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13" fillId="3" borderId="9" xfId="4" applyBorder="1" applyAlignment="1" applyProtection="1">
      <alignment horizontal="center"/>
      <protection locked="0"/>
    </xf>
    <xf numFmtId="0" fontId="13" fillId="3" borderId="10" xfId="4" applyBorder="1" applyAlignment="1" applyProtection="1">
      <alignment horizontal="center"/>
      <protection locked="0"/>
    </xf>
    <xf numFmtId="0" fontId="15" fillId="5" borderId="9" xfId="6" applyBorder="1" applyAlignment="1" applyProtection="1">
      <alignment horizontal="center"/>
      <protection locked="0"/>
    </xf>
    <xf numFmtId="0" fontId="15" fillId="5" borderId="10" xfId="6" applyBorder="1" applyAlignment="1" applyProtection="1">
      <alignment horizontal="center"/>
      <protection locked="0"/>
    </xf>
    <xf numFmtId="0" fontId="14" fillId="4" borderId="9" xfId="5" applyBorder="1" applyAlignment="1" applyProtection="1">
      <alignment horizontal="center"/>
      <protection locked="0"/>
    </xf>
    <xf numFmtId="0" fontId="14" fillId="4" borderId="10" xfId="5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37" fillId="0" borderId="0" xfId="0" applyFont="1"/>
    <xf numFmtId="166" fontId="5" fillId="0" borderId="8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center" vertical="center"/>
      <protection locked="0"/>
    </xf>
    <xf numFmtId="0" fontId="23" fillId="0" borderId="0" xfId="0" applyFont="1" applyAlignment="1" applyProtection="1">
      <alignment horizontal="center" wrapText="1"/>
      <protection locked="0"/>
    </xf>
    <xf numFmtId="0" fontId="9" fillId="0" borderId="0" xfId="0" applyFont="1" applyAlignment="1" applyProtection="1">
      <alignment horizontal="center"/>
      <protection locked="0"/>
    </xf>
    <xf numFmtId="10" fontId="7" fillId="0" borderId="0" xfId="3" applyNumberFormat="1" applyFont="1" applyAlignment="1" applyProtection="1">
      <alignment horizontal="center"/>
      <protection locked="0"/>
    </xf>
    <xf numFmtId="0" fontId="11" fillId="0" borderId="0" xfId="0" applyFont="1" applyAlignment="1" applyProtection="1">
      <alignment horizontal="left"/>
      <protection locked="0"/>
    </xf>
    <xf numFmtId="10" fontId="7" fillId="0" borderId="0" xfId="3" applyNumberFormat="1" applyFont="1" applyBorder="1" applyAlignment="1" applyProtection="1">
      <alignment horizontal="center"/>
      <protection locked="0"/>
    </xf>
    <xf numFmtId="10" fontId="5" fillId="0" borderId="0" xfId="3" applyNumberFormat="1" applyFont="1" applyBorder="1" applyAlignment="1" applyProtection="1">
      <alignment horizontal="center"/>
      <protection locked="0"/>
    </xf>
    <xf numFmtId="10" fontId="5" fillId="0" borderId="0" xfId="3" applyNumberFormat="1" applyFont="1" applyAlignment="1" applyProtection="1">
      <alignment horizontal="center"/>
      <protection locked="0"/>
    </xf>
    <xf numFmtId="0" fontId="0" fillId="0" borderId="0" xfId="0" applyProtection="1">
      <protection locked="0" hidden="1"/>
    </xf>
    <xf numFmtId="0" fontId="0" fillId="0" borderId="0" xfId="0" applyAlignment="1" applyProtection="1">
      <alignment horizontal="center"/>
      <protection locked="0" hidden="1"/>
    </xf>
    <xf numFmtId="0" fontId="0" fillId="0" borderId="20" xfId="0" applyBorder="1" applyAlignment="1" applyProtection="1">
      <alignment horizontal="center"/>
      <protection locked="0" hidden="1"/>
    </xf>
    <xf numFmtId="0" fontId="7" fillId="0" borderId="0" xfId="0" applyFont="1" applyAlignment="1" applyProtection="1">
      <alignment horizontal="right"/>
      <protection locked="0" hidden="1"/>
    </xf>
    <xf numFmtId="1" fontId="18" fillId="0" borderId="0" xfId="0" applyNumberFormat="1" applyFont="1" applyAlignment="1" applyProtection="1">
      <alignment horizontal="center"/>
      <protection locked="0" hidden="1"/>
    </xf>
    <xf numFmtId="0" fontId="7" fillId="0" borderId="0" xfId="0" applyFont="1" applyProtection="1">
      <protection locked="0" hidden="1"/>
    </xf>
    <xf numFmtId="0" fontId="38" fillId="0" borderId="0" xfId="0" applyFont="1" applyAlignment="1" applyProtection="1">
      <alignment horizontal="center" textRotation="90"/>
      <protection locked="0" hidden="1"/>
    </xf>
    <xf numFmtId="0" fontId="40" fillId="6" borderId="16" xfId="0" applyFont="1" applyFill="1" applyBorder="1" applyAlignment="1" applyProtection="1">
      <alignment horizontal="center" textRotation="90"/>
      <protection locked="0" hidden="1"/>
    </xf>
    <xf numFmtId="0" fontId="42" fillId="0" borderId="0" xfId="0" applyFont="1" applyAlignment="1" applyProtection="1">
      <alignment horizontal="center" textRotation="90"/>
      <protection locked="0" hidden="1"/>
    </xf>
    <xf numFmtId="168" fontId="45" fillId="0" borderId="0" xfId="0" applyNumberFormat="1" applyFont="1" applyAlignment="1" applyProtection="1">
      <alignment horizontal="center" textRotation="90"/>
      <protection locked="0" hidden="1"/>
    </xf>
    <xf numFmtId="0" fontId="0" fillId="2" borderId="0" xfId="0" applyFill="1" applyAlignment="1" applyProtection="1">
      <alignment horizontal="center" textRotation="90"/>
      <protection locked="0" hidden="1"/>
    </xf>
    <xf numFmtId="174" fontId="17" fillId="2" borderId="0" xfId="0" applyNumberFormat="1" applyFont="1" applyFill="1" applyAlignment="1" applyProtection="1">
      <alignment horizontal="center" textRotation="90"/>
      <protection locked="0" hidden="1"/>
    </xf>
    <xf numFmtId="177" fontId="51" fillId="2" borderId="0" xfId="0" applyNumberFormat="1" applyFont="1" applyFill="1" applyAlignment="1" applyProtection="1">
      <alignment horizontal="center" textRotation="90"/>
      <protection locked="0" hidden="1"/>
    </xf>
    <xf numFmtId="0" fontId="46" fillId="2" borderId="0" xfId="0" applyFont="1" applyFill="1" applyAlignment="1" applyProtection="1">
      <alignment horizontal="center" textRotation="90"/>
      <protection locked="0" hidden="1"/>
    </xf>
    <xf numFmtId="167" fontId="7" fillId="0" borderId="0" xfId="0" applyNumberFormat="1" applyFont="1" applyAlignment="1" applyProtection="1">
      <alignment horizontal="center" textRotation="90"/>
      <protection locked="0" hidden="1"/>
    </xf>
    <xf numFmtId="0" fontId="0" fillId="0" borderId="0" xfId="0" applyAlignment="1" applyProtection="1">
      <alignment vertical="center"/>
      <protection locked="0" hidden="1"/>
    </xf>
    <xf numFmtId="170" fontId="6" fillId="7" borderId="0" xfId="0" applyNumberFormat="1" applyFont="1" applyFill="1" applyAlignment="1" applyProtection="1">
      <alignment horizontal="center" vertical="center"/>
      <protection locked="0" hidden="1"/>
    </xf>
    <xf numFmtId="0" fontId="0" fillId="6" borderId="1" xfId="0" applyFill="1" applyBorder="1" applyAlignment="1" applyProtection="1">
      <alignment vertical="center"/>
      <protection locked="0" hidden="1"/>
    </xf>
    <xf numFmtId="0" fontId="7" fillId="6" borderId="1" xfId="0" applyFont="1" applyFill="1" applyBorder="1" applyAlignment="1" applyProtection="1">
      <alignment horizontal="center" vertical="center"/>
      <protection locked="0" hidden="1"/>
    </xf>
    <xf numFmtId="1" fontId="28" fillId="6" borderId="7" xfId="0" applyNumberFormat="1" applyFont="1" applyFill="1" applyBorder="1" applyAlignment="1" applyProtection="1">
      <alignment horizontal="center" vertical="center"/>
      <protection locked="0" hidden="1"/>
    </xf>
    <xf numFmtId="1" fontId="28" fillId="6" borderId="2" xfId="0" applyNumberFormat="1" applyFont="1" applyFill="1" applyBorder="1" applyAlignment="1" applyProtection="1">
      <alignment horizontal="center" vertical="center"/>
      <protection locked="0" hidden="1"/>
    </xf>
    <xf numFmtId="166" fontId="28" fillId="0" borderId="8" xfId="0" applyNumberFormat="1" applyFont="1" applyBorder="1" applyAlignment="1" applyProtection="1">
      <alignment horizontal="center" vertical="center"/>
      <protection locked="0" hidden="1"/>
    </xf>
    <xf numFmtId="165" fontId="5" fillId="0" borderId="2" xfId="0" applyNumberFormat="1" applyFont="1" applyBorder="1" applyAlignment="1" applyProtection="1">
      <alignment horizontal="center" vertical="center"/>
      <protection locked="0" hidden="1"/>
    </xf>
    <xf numFmtId="1" fontId="7" fillId="0" borderId="2" xfId="0" applyNumberFormat="1" applyFont="1" applyBorder="1" applyAlignment="1" applyProtection="1">
      <alignment horizontal="center" vertical="center"/>
      <protection locked="0" hidden="1"/>
    </xf>
    <xf numFmtId="1" fontId="6" fillId="2" borderId="2" xfId="0" applyNumberFormat="1" applyFont="1" applyFill="1" applyBorder="1" applyAlignment="1" applyProtection="1">
      <alignment horizontal="center" vertical="center"/>
      <protection locked="0" hidden="1"/>
    </xf>
    <xf numFmtId="165" fontId="7" fillId="0" borderId="0" xfId="0" applyNumberFormat="1" applyFont="1" applyAlignment="1" applyProtection="1">
      <alignment horizontal="center" vertical="center"/>
      <protection locked="0" hidden="1"/>
    </xf>
    <xf numFmtId="165" fontId="16" fillId="0" borderId="0" xfId="0" applyNumberFormat="1" applyFont="1" applyAlignment="1" applyProtection="1">
      <alignment horizontal="center" vertical="center"/>
      <protection locked="0" hidden="1"/>
    </xf>
    <xf numFmtId="165" fontId="7" fillId="0" borderId="0" xfId="0" applyNumberFormat="1" applyFont="1" applyAlignment="1" applyProtection="1">
      <alignment vertical="center"/>
      <protection locked="0" hidden="1"/>
    </xf>
    <xf numFmtId="0" fontId="0" fillId="0" borderId="0" xfId="0" applyProtection="1">
      <protection hidden="1"/>
    </xf>
    <xf numFmtId="0" fontId="0" fillId="0" borderId="0" xfId="0" applyAlignment="1" applyProtection="1">
      <alignment horizontal="center"/>
      <protection hidden="1"/>
    </xf>
    <xf numFmtId="0" fontId="50" fillId="0" borderId="0" xfId="0" applyFont="1" applyAlignment="1" applyProtection="1">
      <alignment horizontal="center" wrapText="1"/>
      <protection hidden="1"/>
    </xf>
    <xf numFmtId="0" fontId="0" fillId="0" borderId="0" xfId="0" applyAlignment="1" applyProtection="1">
      <alignment horizontal="right"/>
      <protection hidden="1"/>
    </xf>
    <xf numFmtId="0" fontId="0" fillId="0" borderId="18" xfId="0" applyBorder="1" applyAlignment="1" applyProtection="1">
      <alignment horizontal="center"/>
      <protection hidden="1"/>
    </xf>
    <xf numFmtId="0" fontId="7" fillId="0" borderId="18" xfId="0" applyFont="1" applyBorder="1" applyAlignment="1" applyProtection="1">
      <alignment horizontal="center"/>
      <protection hidden="1"/>
    </xf>
    <xf numFmtId="0" fontId="7" fillId="0" borderId="0" xfId="0" applyFont="1" applyAlignment="1" applyProtection="1">
      <alignment horizontal="center"/>
      <protection hidden="1"/>
    </xf>
    <xf numFmtId="0" fontId="1" fillId="0" borderId="0" xfId="0" applyFont="1" applyAlignment="1" applyProtection="1">
      <alignment horizontal="right"/>
      <protection hidden="1"/>
    </xf>
    <xf numFmtId="0" fontId="9" fillId="0" borderId="0" xfId="0" applyFont="1" applyAlignment="1" applyProtection="1">
      <alignment horizontal="right"/>
      <protection hidden="1"/>
    </xf>
    <xf numFmtId="0" fontId="0" fillId="0" borderId="0" xfId="0" applyAlignment="1" applyProtection="1">
      <alignment horizontal="left"/>
      <protection hidden="1"/>
    </xf>
    <xf numFmtId="0" fontId="10" fillId="0" borderId="0" xfId="0" applyFont="1" applyProtection="1">
      <protection hidden="1"/>
    </xf>
    <xf numFmtId="0" fontId="7" fillId="0" borderId="0" xfId="0" applyFont="1" applyProtection="1">
      <protection hidden="1"/>
    </xf>
    <xf numFmtId="0" fontId="36" fillId="0" borderId="15" xfId="0" applyFont="1" applyBorder="1" applyAlignment="1" applyProtection="1">
      <alignment horizontal="center" wrapText="1"/>
      <protection hidden="1"/>
    </xf>
    <xf numFmtId="0" fontId="2" fillId="0" borderId="0" xfId="0" applyFont="1" applyAlignment="1" applyProtection="1">
      <alignment horizontal="center" wrapText="1"/>
      <protection hidden="1"/>
    </xf>
    <xf numFmtId="0" fontId="26" fillId="0" borderId="16" xfId="0" applyFont="1" applyBorder="1" applyAlignment="1" applyProtection="1">
      <alignment horizontal="center" textRotation="90" wrapText="1"/>
      <protection hidden="1"/>
    </xf>
    <xf numFmtId="0" fontId="40" fillId="0" borderId="15" xfId="0" applyFont="1" applyBorder="1" applyAlignment="1" applyProtection="1">
      <alignment horizontal="center"/>
      <protection hidden="1"/>
    </xf>
    <xf numFmtId="0" fontId="41" fillId="0" borderId="0" xfId="0" applyFont="1" applyAlignment="1" applyProtection="1">
      <alignment horizontal="center" textRotation="90" wrapText="1"/>
      <protection hidden="1"/>
    </xf>
    <xf numFmtId="0" fontId="0" fillId="0" borderId="0" xfId="0" applyAlignment="1" applyProtection="1">
      <alignment vertical="center"/>
      <protection hidden="1"/>
    </xf>
    <xf numFmtId="0" fontId="0" fillId="0" borderId="13" xfId="0" applyBorder="1" applyAlignment="1" applyProtection="1">
      <alignment vertical="center"/>
      <protection hidden="1"/>
    </xf>
    <xf numFmtId="0" fontId="0" fillId="0" borderId="18" xfId="0" applyBorder="1" applyAlignment="1" applyProtection="1">
      <alignment vertical="center"/>
      <protection hidden="1"/>
    </xf>
    <xf numFmtId="0" fontId="0" fillId="0" borderId="14" xfId="0" applyBorder="1" applyAlignment="1" applyProtection="1">
      <alignment vertical="center"/>
      <protection hidden="1"/>
    </xf>
    <xf numFmtId="0" fontId="5" fillId="0" borderId="13" xfId="0" applyFont="1" applyBorder="1" applyAlignment="1" applyProtection="1">
      <alignment horizontal="center" vertical="center"/>
      <protection hidden="1"/>
    </xf>
    <xf numFmtId="0" fontId="5" fillId="0" borderId="18" xfId="0" applyFont="1" applyBorder="1" applyAlignment="1" applyProtection="1">
      <alignment horizontal="center" vertical="center"/>
      <protection hidden="1"/>
    </xf>
    <xf numFmtId="0" fontId="5" fillId="0" borderId="14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0" fillId="2" borderId="0" xfId="0" applyFill="1" applyAlignment="1" applyProtection="1">
      <alignment vertical="center"/>
      <protection hidden="1"/>
    </xf>
    <xf numFmtId="0" fontId="7" fillId="2" borderId="0" xfId="0" applyFont="1" applyFill="1" applyAlignment="1" applyProtection="1">
      <alignment horizontal="center" vertical="center"/>
      <protection hidden="1"/>
    </xf>
    <xf numFmtId="0" fontId="32" fillId="0" borderId="0" xfId="0" applyFont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28" fillId="0" borderId="0" xfId="0" applyFont="1" applyAlignment="1" applyProtection="1">
      <alignment horizontal="left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16" fillId="0" borderId="0" xfId="0" applyFont="1" applyAlignment="1" applyProtection="1">
      <alignment horizontal="right" vertical="center"/>
      <protection hidden="1"/>
    </xf>
    <xf numFmtId="170" fontId="0" fillId="0" borderId="0" xfId="0" applyNumberForma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vertical="center"/>
      <protection hidden="1"/>
    </xf>
    <xf numFmtId="175" fontId="48" fillId="0" borderId="17" xfId="0" applyNumberFormat="1" applyFont="1" applyBorder="1" applyAlignment="1" applyProtection="1">
      <alignment horizontal="left" vertical="center"/>
      <protection hidden="1"/>
    </xf>
    <xf numFmtId="175" fontId="48" fillId="0" borderId="17" xfId="0" applyNumberFormat="1" applyFont="1" applyBorder="1" applyAlignment="1" applyProtection="1">
      <alignment horizontal="right" vertical="center"/>
      <protection hidden="1"/>
    </xf>
    <xf numFmtId="0" fontId="49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horizontal="left"/>
      <protection locked="0" hidden="1"/>
    </xf>
    <xf numFmtId="0" fontId="0" fillId="2" borderId="3" xfId="0" applyFill="1" applyBorder="1" applyAlignment="1" applyProtection="1">
      <alignment horizontal="center" textRotation="90"/>
      <protection locked="0" hidden="1"/>
    </xf>
    <xf numFmtId="167" fontId="7" fillId="0" borderId="6" xfId="0" applyNumberFormat="1" applyFont="1" applyBorder="1" applyAlignment="1" applyProtection="1">
      <alignment horizontal="center" textRotation="90"/>
      <protection locked="0" hidden="1"/>
    </xf>
    <xf numFmtId="0" fontId="28" fillId="0" borderId="0" xfId="0" applyFont="1" applyAlignment="1" applyProtection="1">
      <alignment horizontal="left" vertical="center"/>
      <protection locked="0" hidden="1"/>
    </xf>
    <xf numFmtId="0" fontId="2" fillId="0" borderId="0" xfId="0" applyFont="1" applyAlignment="1" applyProtection="1">
      <alignment vertical="center"/>
      <protection locked="0" hidden="1"/>
    </xf>
    <xf numFmtId="165" fontId="19" fillId="0" borderId="0" xfId="0" applyNumberFormat="1" applyFont="1" applyAlignment="1" applyProtection="1">
      <alignment horizontal="center"/>
      <protection locked="0" hidden="1"/>
    </xf>
    <xf numFmtId="1" fontId="32" fillId="0" borderId="2" xfId="0" applyNumberFormat="1" applyFont="1" applyBorder="1" applyAlignment="1" applyProtection="1">
      <alignment horizontal="center" vertical="center"/>
      <protection locked="0" hidden="1"/>
    </xf>
    <xf numFmtId="0" fontId="12" fillId="0" borderId="0" xfId="0" applyFont="1" applyAlignment="1" applyProtection="1">
      <alignment horizontal="center" vertical="center"/>
      <protection locked="0" hidden="1"/>
    </xf>
    <xf numFmtId="0" fontId="6" fillId="0" borderId="0" xfId="0" applyFont="1" applyAlignment="1" applyProtection="1">
      <alignment horizontal="center"/>
      <protection locked="0" hidden="1"/>
    </xf>
    <xf numFmtId="0" fontId="30" fillId="0" borderId="0" xfId="0" applyFont="1" applyAlignment="1" applyProtection="1">
      <alignment horizontal="center"/>
      <protection locked="0" hidden="1"/>
    </xf>
    <xf numFmtId="1" fontId="28" fillId="0" borderId="0" xfId="0" applyNumberFormat="1" applyFont="1" applyAlignment="1" applyProtection="1">
      <alignment horizontal="center" vertical="center"/>
      <protection locked="0" hidden="1"/>
    </xf>
    <xf numFmtId="165" fontId="0" fillId="0" borderId="0" xfId="0" applyNumberFormat="1" applyAlignment="1" applyProtection="1">
      <alignment horizontal="center"/>
      <protection hidden="1"/>
    </xf>
    <xf numFmtId="165" fontId="27" fillId="12" borderId="2" xfId="0" applyNumberFormat="1" applyFont="1" applyFill="1" applyBorder="1" applyAlignment="1" applyProtection="1">
      <alignment vertical="center"/>
      <protection locked="0"/>
    </xf>
    <xf numFmtId="165" fontId="27" fillId="9" borderId="2" xfId="0" applyNumberFormat="1" applyFont="1" applyFill="1" applyBorder="1" applyAlignment="1" applyProtection="1">
      <alignment vertical="center"/>
      <protection locked="0"/>
    </xf>
    <xf numFmtId="165" fontId="27" fillId="7" borderId="2" xfId="0" applyNumberFormat="1" applyFont="1" applyFill="1" applyBorder="1" applyAlignment="1" applyProtection="1">
      <alignment vertical="center"/>
      <protection locked="0"/>
    </xf>
    <xf numFmtId="165" fontId="27" fillId="10" borderId="2" xfId="0" applyNumberFormat="1" applyFont="1" applyFill="1" applyBorder="1" applyAlignment="1" applyProtection="1">
      <alignment vertical="center"/>
      <protection locked="0"/>
    </xf>
    <xf numFmtId="165" fontId="27" fillId="11" borderId="2" xfId="0" applyNumberFormat="1" applyFont="1" applyFill="1" applyBorder="1" applyAlignment="1" applyProtection="1">
      <alignment vertical="center"/>
      <protection locked="0"/>
    </xf>
    <xf numFmtId="165" fontId="27" fillId="8" borderId="2" xfId="0" applyNumberFormat="1" applyFont="1" applyFill="1" applyBorder="1" applyAlignment="1" applyProtection="1">
      <alignment vertical="center"/>
      <protection locked="0"/>
    </xf>
    <xf numFmtId="165" fontId="27" fillId="13" borderId="2" xfId="0" applyNumberFormat="1" applyFont="1" applyFill="1" applyBorder="1" applyAlignment="1" applyProtection="1">
      <alignment vertical="center"/>
      <protection locked="0"/>
    </xf>
    <xf numFmtId="165" fontId="27" fillId="14" borderId="2" xfId="0" applyNumberFormat="1" applyFont="1" applyFill="1" applyBorder="1" applyAlignment="1" applyProtection="1">
      <alignment vertical="center"/>
      <protection locked="0"/>
    </xf>
    <xf numFmtId="165" fontId="27" fillId="16" borderId="2" xfId="0" applyNumberFormat="1" applyFont="1" applyFill="1" applyBorder="1" applyAlignment="1" applyProtection="1">
      <alignment vertical="center"/>
      <protection locked="0"/>
    </xf>
    <xf numFmtId="165" fontId="27" fillId="15" borderId="2" xfId="0" applyNumberFormat="1" applyFont="1" applyFill="1" applyBorder="1" applyAlignment="1" applyProtection="1">
      <alignment vertical="center"/>
      <protection locked="0"/>
    </xf>
    <xf numFmtId="165" fontId="27" fillId="17" borderId="2" xfId="0" applyNumberFormat="1" applyFont="1" applyFill="1" applyBorder="1" applyAlignment="1" applyProtection="1">
      <alignment vertical="center"/>
      <protection locked="0"/>
    </xf>
    <xf numFmtId="165" fontId="27" fillId="0" borderId="2" xfId="0" applyNumberFormat="1" applyFont="1" applyBorder="1" applyAlignment="1" applyProtection="1">
      <alignment vertical="center"/>
      <protection locked="0"/>
    </xf>
    <xf numFmtId="0" fontId="6" fillId="6" borderId="0" xfId="0" applyFont="1" applyFill="1"/>
    <xf numFmtId="166" fontId="0" fillId="0" borderId="0" xfId="0" applyNumberFormat="1" applyAlignment="1" applyProtection="1">
      <alignment horizontal="center" vertical="center"/>
      <protection locked="0"/>
    </xf>
    <xf numFmtId="0" fontId="5" fillId="6" borderId="11" xfId="0" applyFont="1" applyFill="1" applyBorder="1" applyAlignment="1" applyProtection="1">
      <alignment horizontal="center"/>
      <protection locked="0" hidden="1"/>
    </xf>
    <xf numFmtId="0" fontId="58" fillId="0" borderId="0" xfId="0" applyFont="1" applyAlignment="1" applyProtection="1">
      <alignment horizontal="center"/>
      <protection hidden="1"/>
    </xf>
    <xf numFmtId="0" fontId="58" fillId="0" borderId="15" xfId="0" applyFont="1" applyBorder="1" applyAlignment="1" applyProtection="1">
      <alignment horizontal="center"/>
      <protection hidden="1"/>
    </xf>
    <xf numFmtId="0" fontId="59" fillId="0" borderId="0" xfId="0" applyFont="1" applyAlignment="1" applyProtection="1">
      <alignment horizontal="left" vertical="center"/>
      <protection hidden="1"/>
    </xf>
    <xf numFmtId="0" fontId="58" fillId="0" borderId="0" xfId="0" applyFont="1" applyAlignment="1" applyProtection="1">
      <alignment horizontal="center"/>
      <protection locked="0"/>
    </xf>
    <xf numFmtId="0" fontId="58" fillId="0" borderId="16" xfId="0" applyFont="1" applyBorder="1" applyAlignment="1" applyProtection="1">
      <alignment horizontal="center"/>
      <protection hidden="1"/>
    </xf>
    <xf numFmtId="0" fontId="39" fillId="0" borderId="0" xfId="0" applyFont="1" applyAlignment="1" applyProtection="1">
      <alignment horizontal="center" vertical="center" wrapText="1"/>
      <protection hidden="1"/>
    </xf>
    <xf numFmtId="0" fontId="0" fillId="0" borderId="0" xfId="0" applyAlignment="1">
      <alignment horizontal="left" vertical="center" indent="4"/>
    </xf>
    <xf numFmtId="0" fontId="58" fillId="0" borderId="15" xfId="0" applyFont="1" applyBorder="1" applyAlignment="1" applyProtection="1">
      <alignment horizontal="center" textRotation="90"/>
      <protection hidden="1"/>
    </xf>
    <xf numFmtId="0" fontId="58" fillId="0" borderId="0" xfId="0" applyFont="1" applyAlignment="1" applyProtection="1">
      <alignment horizontal="center" textRotation="90"/>
      <protection hidden="1"/>
    </xf>
    <xf numFmtId="0" fontId="58" fillId="0" borderId="16" xfId="0" applyFont="1" applyBorder="1" applyAlignment="1" applyProtection="1">
      <alignment horizontal="center" textRotation="90"/>
      <protection hidden="1"/>
    </xf>
    <xf numFmtId="166" fontId="59" fillId="0" borderId="15" xfId="0" applyNumberFormat="1" applyFont="1" applyBorder="1" applyAlignment="1" applyProtection="1">
      <alignment horizontal="left" vertical="center"/>
      <protection hidden="1"/>
    </xf>
    <xf numFmtId="166" fontId="59" fillId="0" borderId="0" xfId="0" applyNumberFormat="1" applyFont="1" applyAlignment="1" applyProtection="1">
      <alignment horizontal="left" vertical="center"/>
      <protection hidden="1"/>
    </xf>
    <xf numFmtId="0" fontId="59" fillId="0" borderId="16" xfId="0" applyFont="1" applyBorder="1" applyAlignment="1" applyProtection="1">
      <alignment horizontal="left" vertical="center"/>
      <protection hidden="1"/>
    </xf>
    <xf numFmtId="14" fontId="63" fillId="0" borderId="17" xfId="0" applyNumberFormat="1" applyFont="1" applyBorder="1" applyAlignment="1" applyProtection="1">
      <alignment horizontal="right"/>
      <protection hidden="1"/>
    </xf>
    <xf numFmtId="0" fontId="0" fillId="0" borderId="17" xfId="0" applyBorder="1" applyAlignment="1" applyProtection="1">
      <alignment horizontal="right"/>
      <protection hidden="1"/>
    </xf>
    <xf numFmtId="0" fontId="7" fillId="0" borderId="12" xfId="0" applyFont="1" applyBorder="1" applyAlignment="1" applyProtection="1">
      <alignment horizontal="right"/>
      <protection hidden="1"/>
    </xf>
    <xf numFmtId="0" fontId="5" fillId="0" borderId="17" xfId="0" applyFont="1" applyBorder="1" applyAlignment="1" applyProtection="1">
      <alignment horizontal="center"/>
      <protection hidden="1"/>
    </xf>
    <xf numFmtId="0" fontId="5" fillId="0" borderId="12" xfId="0" applyFont="1" applyBorder="1" applyAlignment="1" applyProtection="1">
      <alignment horizontal="center"/>
      <protection hidden="1"/>
    </xf>
    <xf numFmtId="176" fontId="65" fillId="0" borderId="0" xfId="0" applyNumberFormat="1" applyFont="1" applyAlignment="1" applyProtection="1">
      <alignment horizontal="left" vertical="center"/>
      <protection hidden="1"/>
    </xf>
    <xf numFmtId="0" fontId="38" fillId="6" borderId="1" xfId="0" applyFont="1" applyFill="1" applyBorder="1" applyAlignment="1" applyProtection="1">
      <alignment vertical="center"/>
      <protection locked="0" hidden="1"/>
    </xf>
    <xf numFmtId="0" fontId="66" fillId="0" borderId="0" xfId="0" applyFont="1" applyAlignment="1" applyProtection="1">
      <alignment horizontal="center" vertical="center"/>
      <protection locked="0" hidden="1"/>
    </xf>
    <xf numFmtId="0" fontId="67" fillId="0" borderId="11" xfId="0" applyFont="1" applyBorder="1" applyProtection="1">
      <protection hidden="1"/>
    </xf>
    <xf numFmtId="1" fontId="68" fillId="6" borderId="7" xfId="0" applyNumberFormat="1" applyFont="1" applyFill="1" applyBorder="1" applyAlignment="1" applyProtection="1">
      <alignment horizontal="center" vertical="center"/>
      <protection locked="0" hidden="1"/>
    </xf>
    <xf numFmtId="0" fontId="69" fillId="6" borderId="3" xfId="0" applyFont="1" applyFill="1" applyBorder="1" applyAlignment="1" applyProtection="1">
      <alignment horizontal="left" vertical="center"/>
      <protection locked="0" hidden="1"/>
    </xf>
    <xf numFmtId="1" fontId="71" fillId="0" borderId="0" xfId="0" applyNumberFormat="1" applyFont="1" applyAlignment="1" applyProtection="1">
      <alignment horizontal="center"/>
      <protection locked="0" hidden="1"/>
    </xf>
    <xf numFmtId="1" fontId="18" fillId="18" borderId="0" xfId="0" applyNumberFormat="1" applyFont="1" applyFill="1" applyAlignment="1" applyProtection="1">
      <alignment horizontal="center"/>
      <protection locked="0" hidden="1"/>
    </xf>
    <xf numFmtId="0" fontId="1" fillId="18" borderId="0" xfId="0" applyFont="1" applyFill="1" applyProtection="1">
      <protection locked="0" hidden="1"/>
    </xf>
    <xf numFmtId="0" fontId="0" fillId="18" borderId="0" xfId="0" applyFill="1" applyAlignment="1" applyProtection="1">
      <alignment horizontal="center"/>
      <protection locked="0" hidden="1"/>
    </xf>
    <xf numFmtId="173" fontId="43" fillId="18" borderId="0" xfId="0" applyNumberFormat="1" applyFont="1" applyFill="1" applyAlignment="1" applyProtection="1">
      <alignment vertical="center"/>
      <protection hidden="1"/>
    </xf>
    <xf numFmtId="173" fontId="57" fillId="18" borderId="0" xfId="0" applyNumberFormat="1" applyFont="1" applyFill="1" applyAlignment="1" applyProtection="1">
      <alignment vertical="center"/>
      <protection locked="0" hidden="1"/>
    </xf>
    <xf numFmtId="0" fontId="58" fillId="18" borderId="0" xfId="0" applyFont="1" applyFill="1" applyAlignment="1" applyProtection="1">
      <alignment horizontal="center"/>
      <protection locked="0" hidden="1"/>
    </xf>
    <xf numFmtId="166" fontId="7" fillId="0" borderId="8" xfId="0" applyNumberFormat="1" applyFont="1" applyBorder="1" applyAlignment="1" applyProtection="1">
      <alignment horizontal="center" vertical="center"/>
      <protection hidden="1"/>
    </xf>
    <xf numFmtId="1" fontId="3" fillId="6" borderId="2" xfId="0" applyNumberFormat="1" applyFont="1" applyFill="1" applyBorder="1" applyAlignment="1" applyProtection="1">
      <alignment horizontal="center" vertical="center"/>
      <protection locked="0" hidden="1"/>
    </xf>
    <xf numFmtId="0" fontId="26" fillId="6" borderId="3" xfId="0" applyFont="1" applyFill="1" applyBorder="1" applyAlignment="1" applyProtection="1">
      <alignment horizontal="left" vertical="center"/>
      <protection locked="0" hidden="1"/>
    </xf>
    <xf numFmtId="0" fontId="73" fillId="6" borderId="1" xfId="0" applyFont="1" applyFill="1" applyBorder="1" applyAlignment="1" applyProtection="1">
      <alignment vertical="center"/>
      <protection locked="0" hidden="1"/>
    </xf>
    <xf numFmtId="0" fontId="74" fillId="6" borderId="1" xfId="0" applyFont="1" applyFill="1" applyBorder="1" applyAlignment="1" applyProtection="1">
      <alignment vertical="center"/>
      <protection locked="0" hidden="1"/>
    </xf>
    <xf numFmtId="0" fontId="74" fillId="6" borderId="1" xfId="0" applyFont="1" applyFill="1" applyBorder="1" applyAlignment="1" applyProtection="1">
      <alignment horizontal="center" vertical="center"/>
      <protection locked="0" hidden="1"/>
    </xf>
    <xf numFmtId="165" fontId="75" fillId="8" borderId="2" xfId="0" applyNumberFormat="1" applyFont="1" applyFill="1" applyBorder="1" applyAlignment="1" applyProtection="1">
      <alignment vertical="center"/>
      <protection locked="0"/>
    </xf>
    <xf numFmtId="1" fontId="17" fillId="2" borderId="2" xfId="0" applyNumberFormat="1" applyFont="1" applyFill="1" applyBorder="1" applyAlignment="1" applyProtection="1">
      <alignment horizontal="center" vertical="center"/>
      <protection locked="0" hidden="1"/>
    </xf>
    <xf numFmtId="0" fontId="26" fillId="10" borderId="3" xfId="0" applyFont="1" applyFill="1" applyBorder="1" applyAlignment="1" applyProtection="1">
      <alignment horizontal="left" vertical="center"/>
      <protection locked="0" hidden="1"/>
    </xf>
    <xf numFmtId="0" fontId="73" fillId="10" borderId="1" xfId="0" applyFont="1" applyFill="1" applyBorder="1" applyAlignment="1" applyProtection="1">
      <alignment vertical="center"/>
      <protection locked="0" hidden="1"/>
    </xf>
    <xf numFmtId="0" fontId="74" fillId="10" borderId="1" xfId="0" applyFont="1" applyFill="1" applyBorder="1" applyAlignment="1" applyProtection="1">
      <alignment vertical="center"/>
      <protection locked="0" hidden="1"/>
    </xf>
    <xf numFmtId="0" fontId="74" fillId="10" borderId="1" xfId="0" applyFont="1" applyFill="1" applyBorder="1" applyAlignment="1" applyProtection="1">
      <alignment horizontal="center" vertical="center"/>
      <protection locked="0" hidden="1"/>
    </xf>
    <xf numFmtId="165" fontId="26" fillId="10" borderId="2" xfId="0" applyNumberFormat="1" applyFont="1" applyFill="1" applyBorder="1" applyAlignment="1" applyProtection="1">
      <alignment vertical="center"/>
      <protection locked="0"/>
    </xf>
    <xf numFmtId="0" fontId="0" fillId="0" borderId="11" xfId="0" applyBorder="1" applyAlignment="1" applyProtection="1">
      <alignment horizontal="center"/>
      <protection hidden="1"/>
    </xf>
    <xf numFmtId="0" fontId="0" fillId="0" borderId="17" xfId="0" applyBorder="1" applyAlignment="1" applyProtection="1">
      <alignment horizontal="center"/>
      <protection hidden="1"/>
    </xf>
    <xf numFmtId="0" fontId="0" fillId="0" borderId="12" xfId="0" applyBorder="1" applyAlignment="1" applyProtection="1">
      <alignment horizontal="center"/>
      <protection hidden="1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6" xfId="0" applyBorder="1" applyAlignment="1">
      <alignment horizontal="center"/>
    </xf>
    <xf numFmtId="0" fontId="13" fillId="0" borderId="3" xfId="4" applyFill="1" applyBorder="1" applyAlignment="1">
      <alignment horizontal="center"/>
    </xf>
    <xf numFmtId="0" fontId="13" fillId="0" borderId="1" xfId="4" applyFill="1" applyBorder="1" applyAlignment="1">
      <alignment horizontal="center"/>
    </xf>
    <xf numFmtId="0" fontId="13" fillId="0" borderId="6" xfId="4" applyFill="1" applyBorder="1" applyAlignment="1">
      <alignment horizontal="center"/>
    </xf>
    <xf numFmtId="0" fontId="31" fillId="0" borderId="3" xfId="5" applyFont="1" applyFill="1" applyBorder="1" applyAlignment="1">
      <alignment horizontal="center"/>
    </xf>
    <xf numFmtId="0" fontId="31" fillId="0" borderId="1" xfId="5" applyFont="1" applyFill="1" applyBorder="1" applyAlignment="1">
      <alignment horizontal="center"/>
    </xf>
    <xf numFmtId="0" fontId="31" fillId="0" borderId="6" xfId="5" applyFont="1" applyFill="1" applyBorder="1" applyAlignment="1">
      <alignment horizontal="center"/>
    </xf>
  </cellXfs>
  <cellStyles count="9">
    <cellStyle name="Gut" xfId="4" builtinId="26"/>
    <cellStyle name="Komma 2" xfId="8" xr:uid="{00000000-0005-0000-0000-000001000000}"/>
    <cellStyle name="Neutral" xfId="6" builtinId="28"/>
    <cellStyle name="Normal 2" xfId="2" xr:uid="{00000000-0005-0000-0000-000003000000}"/>
    <cellStyle name="Prozent" xfId="3" builtinId="5"/>
    <cellStyle name="Prozent 2" xfId="7" xr:uid="{00000000-0005-0000-0000-000005000000}"/>
    <cellStyle name="Schlecht" xfId="5" builtinId="27"/>
    <cellStyle name="Standard" xfId="0" builtinId="0"/>
    <cellStyle name="Standard 2" xfId="1" xr:uid="{00000000-0005-0000-0000-000008000000}"/>
  </cellStyles>
  <dxfs count="0"/>
  <tableStyles count="0" defaultTableStyle="TableStyleMedium2" defaultPivotStyle="PivotStyleLight16"/>
  <colors>
    <mruColors>
      <color rgb="FFCC66FF"/>
      <color rgb="FFCC00FF"/>
      <color rgb="FFFF33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314325</xdr:colOff>
      <xdr:row>11</xdr:row>
      <xdr:rowOff>9525</xdr:rowOff>
    </xdr:from>
    <xdr:to>
      <xdr:col>11</xdr:col>
      <xdr:colOff>628560</xdr:colOff>
      <xdr:row>19</xdr:row>
      <xdr:rowOff>47363</xdr:rowOff>
    </xdr:to>
    <xdr:grpSp>
      <xdr:nvGrpSpPr>
        <xdr:cNvPr id="2" name="Gruppier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6000750" y="2705100"/>
          <a:ext cx="2600235" cy="2095238"/>
          <a:chOff x="5467350" y="1457325"/>
          <a:chExt cx="2600235" cy="2095238"/>
        </a:xfrm>
      </xdr:grpSpPr>
      <xdr:pic>
        <xdr:nvPicPr>
          <xdr:cNvPr id="3" name="Grafik 2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7343775" y="1457325"/>
            <a:ext cx="723810" cy="2095238"/>
          </a:xfrm>
          <a:prstGeom prst="rect">
            <a:avLst/>
          </a:prstGeom>
        </xdr:spPr>
      </xdr:pic>
      <xdr:cxnSp macro="">
        <xdr:nvCxnSpPr>
          <xdr:cNvPr id="4" name="Gerade Verbindung mit Pfeil 3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CxnSpPr/>
        </xdr:nvCxnSpPr>
        <xdr:spPr>
          <a:xfrm flipH="1">
            <a:off x="5467350" y="2505075"/>
            <a:ext cx="1809750" cy="152400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12</xdr:col>
      <xdr:colOff>371475</xdr:colOff>
      <xdr:row>5</xdr:row>
      <xdr:rowOff>123825</xdr:rowOff>
    </xdr:from>
    <xdr:to>
      <xdr:col>14</xdr:col>
      <xdr:colOff>675925</xdr:colOff>
      <xdr:row>9</xdr:row>
      <xdr:rowOff>123696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105900" y="1276350"/>
          <a:ext cx="2800000" cy="1028571"/>
        </a:xfrm>
        <a:prstGeom prst="rect">
          <a:avLst/>
        </a:prstGeom>
      </xdr:spPr>
    </xdr:pic>
    <xdr:clientData/>
  </xdr:twoCellAnchor>
  <xdr:twoCellAnchor>
    <xdr:from>
      <xdr:col>10</xdr:col>
      <xdr:colOff>752475</xdr:colOff>
      <xdr:row>7</xdr:row>
      <xdr:rowOff>9525</xdr:rowOff>
    </xdr:from>
    <xdr:to>
      <xdr:col>12</xdr:col>
      <xdr:colOff>685800</xdr:colOff>
      <xdr:row>7</xdr:row>
      <xdr:rowOff>200026</xdr:rowOff>
    </xdr:to>
    <xdr:cxnSp macro="">
      <xdr:nvCxnSpPr>
        <xdr:cNvPr id="7" name="Gerade Verbindung mit Pfeil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CxnSpPr/>
      </xdr:nvCxnSpPr>
      <xdr:spPr>
        <a:xfrm flipV="1">
          <a:off x="7962900" y="1676400"/>
          <a:ext cx="1457325" cy="190501"/>
        </a:xfrm>
        <a:prstGeom prst="straightConnector1">
          <a:avLst/>
        </a:prstGeom>
        <a:ln w="15875"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9</xdr:col>
      <xdr:colOff>142875</xdr:colOff>
      <xdr:row>0</xdr:row>
      <xdr:rowOff>76200</xdr:rowOff>
    </xdr:from>
    <xdr:to>
      <xdr:col>10</xdr:col>
      <xdr:colOff>647700</xdr:colOff>
      <xdr:row>5</xdr:row>
      <xdr:rowOff>143079</xdr:rowOff>
    </xdr:to>
    <xdr:pic>
      <xdr:nvPicPr>
        <xdr:cNvPr id="9" name="Grafik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591300" y="76200"/>
          <a:ext cx="1266825" cy="1219404"/>
        </a:xfrm>
        <a:prstGeom prst="rect">
          <a:avLst/>
        </a:prstGeom>
      </xdr:spPr>
    </xdr:pic>
    <xdr:clientData/>
  </xdr:twoCellAnchor>
  <xdr:twoCellAnchor>
    <xdr:from>
      <xdr:col>8</xdr:col>
      <xdr:colOff>190500</xdr:colOff>
      <xdr:row>2</xdr:row>
      <xdr:rowOff>9525</xdr:rowOff>
    </xdr:from>
    <xdr:to>
      <xdr:col>9</xdr:col>
      <xdr:colOff>295275</xdr:colOff>
      <xdr:row>6</xdr:row>
      <xdr:rowOff>38101</xdr:rowOff>
    </xdr:to>
    <xdr:cxnSp macro="">
      <xdr:nvCxnSpPr>
        <xdr:cNvPr id="10" name="Gerade Verbindung mit Pfeil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CxnSpPr/>
      </xdr:nvCxnSpPr>
      <xdr:spPr>
        <a:xfrm flipV="1">
          <a:off x="5876925" y="390525"/>
          <a:ext cx="866775" cy="1057276"/>
        </a:xfrm>
        <a:prstGeom prst="straightConnector1">
          <a:avLst/>
        </a:prstGeom>
        <a:ln w="15875"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214</xdr:col>
      <xdr:colOff>594535</xdr:colOff>
      <xdr:row>3</xdr:row>
      <xdr:rowOff>31386</xdr:rowOff>
    </xdr:from>
    <xdr:to>
      <xdr:col>216</xdr:col>
      <xdr:colOff>143457</xdr:colOff>
      <xdr:row>3</xdr:row>
      <xdr:rowOff>1090849</xdr:rowOff>
    </xdr:to>
    <xdr:pic macro="[0]!Alle_Resultate_loeschen">
      <xdr:nvPicPr>
        <xdr:cNvPr id="16" name="Grafik 15" descr="Bildergebnis für totenkopf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24775" y="657687"/>
          <a:ext cx="1062483" cy="10594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 fPrintsWithSheet="0"/>
  </xdr:twoCellAnchor>
  <xdr:twoCellAnchor editAs="absolute">
    <xdr:from>
      <xdr:col>14</xdr:col>
      <xdr:colOff>325873</xdr:colOff>
      <xdr:row>41</xdr:row>
      <xdr:rowOff>7936</xdr:rowOff>
    </xdr:from>
    <xdr:to>
      <xdr:col>32</xdr:col>
      <xdr:colOff>326004</xdr:colOff>
      <xdr:row>61</xdr:row>
      <xdr:rowOff>68035</xdr:rowOff>
    </xdr:to>
    <xdr:grpSp>
      <xdr:nvGrpSpPr>
        <xdr:cNvPr id="2" name="Gruppieren 1">
          <a:extLst>
            <a:ext uri="{FF2B5EF4-FFF2-40B4-BE49-F238E27FC236}">
              <a16:creationId xmlns:a16="http://schemas.microsoft.com/office/drawing/2014/main" id="{8D1C703A-AB81-4FA0-9C0C-DADC5021CD10}"/>
            </a:ext>
          </a:extLst>
        </xdr:cNvPr>
        <xdr:cNvGrpSpPr>
          <a:grpSpLocks noChangeAspect="1"/>
        </xdr:cNvGrpSpPr>
      </xdr:nvGrpSpPr>
      <xdr:grpSpPr>
        <a:xfrm>
          <a:off x="4694673" y="10421936"/>
          <a:ext cx="5638931" cy="3781199"/>
          <a:chOff x="7874174" y="4802583"/>
          <a:chExt cx="4779729" cy="4111987"/>
        </a:xfrm>
      </xdr:grpSpPr>
      <xdr:grpSp>
        <xdr:nvGrpSpPr>
          <xdr:cNvPr id="11" name="Gruppieren 10">
            <a:extLst>
              <a:ext uri="{FF2B5EF4-FFF2-40B4-BE49-F238E27FC236}">
                <a16:creationId xmlns:a16="http://schemas.microsoft.com/office/drawing/2014/main" id="{00000000-0008-0000-0100-00000B000000}"/>
              </a:ext>
            </a:extLst>
          </xdr:cNvPr>
          <xdr:cNvGrpSpPr>
            <a:grpSpLocks noChangeAspect="1"/>
          </xdr:cNvGrpSpPr>
        </xdr:nvGrpSpPr>
        <xdr:grpSpPr>
          <a:xfrm>
            <a:off x="7874174" y="4802583"/>
            <a:ext cx="4779729" cy="4111987"/>
            <a:chOff x="3451118" y="4232284"/>
            <a:chExt cx="4571511" cy="4147580"/>
          </a:xfrm>
        </xdr:grpSpPr>
        <xdr:grpSp>
          <xdr:nvGrpSpPr>
            <xdr:cNvPr id="10" name="Gruppieren 9">
              <a:extLst>
                <a:ext uri="{FF2B5EF4-FFF2-40B4-BE49-F238E27FC236}">
                  <a16:creationId xmlns:a16="http://schemas.microsoft.com/office/drawing/2014/main" id="{00000000-0008-0000-0100-00000A000000}"/>
                </a:ext>
              </a:extLst>
            </xdr:cNvPr>
            <xdr:cNvGrpSpPr/>
          </xdr:nvGrpSpPr>
          <xdr:grpSpPr>
            <a:xfrm>
              <a:off x="5930348" y="4239086"/>
              <a:ext cx="2084623" cy="821587"/>
              <a:chOff x="5930348" y="4239086"/>
              <a:chExt cx="2084623" cy="821587"/>
            </a:xfrm>
          </xdr:grpSpPr>
          <xdr:sp macro="[0]!Alle_Res_löschen" textlink="">
            <xdr:nvSpPr>
              <xdr:cNvPr id="30" name="Rahmen 29" descr="Anlässe oberhalb von  % zeichen eingeben ! " title="1. Anlässe eingeben">
                <a:extLst>
                  <a:ext uri="{FF2B5EF4-FFF2-40B4-BE49-F238E27FC236}">
                    <a16:creationId xmlns:a16="http://schemas.microsoft.com/office/drawing/2014/main" id="{00000000-0008-0000-0100-00001E000000}"/>
                  </a:ext>
                </a:extLst>
              </xdr:cNvPr>
              <xdr:cNvSpPr/>
            </xdr:nvSpPr>
            <xdr:spPr>
              <a:xfrm>
                <a:off x="5930348" y="4239086"/>
                <a:ext cx="1093326" cy="821587"/>
              </a:xfrm>
              <a:prstGeom prst="bevel">
                <a:avLst/>
              </a:prstGeom>
              <a:solidFill>
                <a:srgbClr val="FF0000"/>
              </a:solidFill>
              <a:ln>
                <a:solidFill>
                  <a:srgbClr val="CC66FF"/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ctr" anchorCtr="0"/>
              <a:lstStyle/>
              <a:p>
                <a:pPr algn="ctr"/>
                <a:r>
                  <a:rPr lang="de-CH" sz="1400" b="1">
                    <a:solidFill>
                      <a:sysClr val="windowText" lastClr="000000"/>
                    </a:solidFill>
                  </a:rPr>
                  <a:t>Resultate</a:t>
                </a:r>
              </a:p>
              <a:p>
                <a:pPr algn="ctr"/>
                <a:r>
                  <a:rPr lang="de-CH" sz="1400" b="1">
                    <a:solidFill>
                      <a:sysClr val="windowText" lastClr="000000"/>
                    </a:solidFill>
                  </a:rPr>
                  <a:t>löschen</a:t>
                </a:r>
                <a:endParaRPr lang="de-CH" sz="1100" b="1">
                  <a:solidFill>
                    <a:sysClr val="windowText" lastClr="000000"/>
                  </a:solidFill>
                </a:endParaRPr>
              </a:p>
            </xdr:txBody>
          </xdr:sp>
          <xdr:sp macro="[0]!Waffen_löschen" textlink="">
            <xdr:nvSpPr>
              <xdr:cNvPr id="32" name="Rahmen 31" descr="Anlässe oberhalb von  % zeichen eingeben ! " title="1. Anlässe eingeben">
                <a:extLst>
                  <a:ext uri="{FF2B5EF4-FFF2-40B4-BE49-F238E27FC236}">
                    <a16:creationId xmlns:a16="http://schemas.microsoft.com/office/drawing/2014/main" id="{00000000-0008-0000-0100-000020000000}"/>
                  </a:ext>
                </a:extLst>
              </xdr:cNvPr>
              <xdr:cNvSpPr/>
            </xdr:nvSpPr>
            <xdr:spPr>
              <a:xfrm>
                <a:off x="7040217" y="4240696"/>
                <a:ext cx="974754" cy="815651"/>
              </a:xfrm>
              <a:prstGeom prst="bevel">
                <a:avLst/>
              </a:prstGeom>
              <a:solidFill>
                <a:srgbClr val="FF0000"/>
              </a:solidFill>
              <a:ln>
                <a:solidFill>
                  <a:srgbClr val="CC66FF"/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ctr" anchorCtr="0"/>
              <a:lstStyle/>
              <a:p>
                <a:pPr algn="ctr"/>
                <a:r>
                  <a:rPr lang="de-CH" sz="1200" b="1">
                    <a:solidFill>
                      <a:sysClr val="windowText" lastClr="000000"/>
                    </a:solidFill>
                  </a:rPr>
                  <a:t>Waffen </a:t>
                </a:r>
              </a:p>
              <a:p>
                <a:pPr algn="ctr"/>
                <a:r>
                  <a:rPr lang="de-CH" sz="1200" b="1">
                    <a:solidFill>
                      <a:sysClr val="windowText" lastClr="000000"/>
                    </a:solidFill>
                  </a:rPr>
                  <a:t>löschen</a:t>
                </a:r>
                <a:endParaRPr lang="de-CH" sz="1000" b="1">
                  <a:solidFill>
                    <a:sysClr val="windowText" lastClr="000000"/>
                  </a:solidFill>
                </a:endParaRPr>
              </a:p>
            </xdr:txBody>
          </xdr:sp>
        </xdr:grpSp>
        <xdr:grpSp>
          <xdr:nvGrpSpPr>
            <xdr:cNvPr id="9" name="Gruppieren 8">
              <a:extLst>
                <a:ext uri="{FF2B5EF4-FFF2-40B4-BE49-F238E27FC236}">
                  <a16:creationId xmlns:a16="http://schemas.microsoft.com/office/drawing/2014/main" id="{00000000-0008-0000-0100-000009000000}"/>
                </a:ext>
              </a:extLst>
            </xdr:cNvPr>
            <xdr:cNvGrpSpPr/>
          </xdr:nvGrpSpPr>
          <xdr:grpSpPr>
            <a:xfrm>
              <a:off x="3451118" y="4232284"/>
              <a:ext cx="4571511" cy="4147580"/>
              <a:chOff x="3967891" y="4284357"/>
              <a:chExt cx="4609900" cy="4193919"/>
            </a:xfrm>
          </xdr:grpSpPr>
          <xdr:grpSp>
            <xdr:nvGrpSpPr>
              <xdr:cNvPr id="8" name="Gruppieren 7">
                <a:extLst>
                  <a:ext uri="{FF2B5EF4-FFF2-40B4-BE49-F238E27FC236}">
                    <a16:creationId xmlns:a16="http://schemas.microsoft.com/office/drawing/2014/main" id="{00000000-0008-0000-0100-000008000000}"/>
                  </a:ext>
                </a:extLst>
              </xdr:cNvPr>
              <xdr:cNvGrpSpPr/>
            </xdr:nvGrpSpPr>
            <xdr:grpSpPr>
              <a:xfrm>
                <a:off x="3967891" y="4284357"/>
                <a:ext cx="4608999" cy="3360981"/>
                <a:chOff x="6077536" y="3169786"/>
                <a:chExt cx="4546913" cy="3340480"/>
              </a:xfrm>
            </xdr:grpSpPr>
            <xdr:grpSp>
              <xdr:nvGrpSpPr>
                <xdr:cNvPr id="7" name="Gruppieren 6">
                  <a:extLst>
                    <a:ext uri="{FF2B5EF4-FFF2-40B4-BE49-F238E27FC236}">
                      <a16:creationId xmlns:a16="http://schemas.microsoft.com/office/drawing/2014/main" id="{00000000-0008-0000-0100-000007000000}"/>
                    </a:ext>
                  </a:extLst>
                </xdr:cNvPr>
                <xdr:cNvGrpSpPr/>
              </xdr:nvGrpSpPr>
              <xdr:grpSpPr>
                <a:xfrm>
                  <a:off x="6077536" y="3169786"/>
                  <a:ext cx="4546913" cy="1942286"/>
                  <a:chOff x="6077536" y="3169786"/>
                  <a:chExt cx="4546913" cy="1942286"/>
                </a:xfrm>
              </xdr:grpSpPr>
              <xdr:grpSp>
                <xdr:nvGrpSpPr>
                  <xdr:cNvPr id="6" name="Gruppieren 5">
                    <a:extLst>
                      <a:ext uri="{FF2B5EF4-FFF2-40B4-BE49-F238E27FC236}">
                        <a16:creationId xmlns:a16="http://schemas.microsoft.com/office/drawing/2014/main" id="{00000000-0008-0000-0100-000006000000}"/>
                      </a:ext>
                    </a:extLst>
                  </xdr:cNvPr>
                  <xdr:cNvGrpSpPr/>
                </xdr:nvGrpSpPr>
                <xdr:grpSpPr>
                  <a:xfrm>
                    <a:off x="6077536" y="4016536"/>
                    <a:ext cx="4546913" cy="1095536"/>
                    <a:chOff x="6077536" y="4016536"/>
                    <a:chExt cx="4546913" cy="1095536"/>
                  </a:xfrm>
                </xdr:grpSpPr>
                <xdr:sp macro="" textlink="">
                  <xdr:nvSpPr>
                    <xdr:cNvPr id="80" name="Rechteck 79">
                      <a:extLst>
                        <a:ext uri="{FF2B5EF4-FFF2-40B4-BE49-F238E27FC236}">
                          <a16:creationId xmlns:a16="http://schemas.microsoft.com/office/drawing/2014/main" id="{00000000-0008-0000-0100-000050000000}"/>
                        </a:ext>
                      </a:extLst>
                    </xdr:cNvPr>
                    <xdr:cNvSpPr/>
                  </xdr:nvSpPr>
                  <xdr:spPr>
                    <a:xfrm>
                      <a:off x="6077536" y="4016536"/>
                      <a:ext cx="4546913" cy="1095536"/>
                    </a:xfrm>
                    <a:prstGeom prst="rect">
                      <a:avLst/>
                    </a:prstGeom>
                  </xdr:spPr>
                  <xdr:style>
                    <a:lnRef idx="2">
                      <a:schemeClr val="accent1">
                        <a:shade val="50000"/>
                      </a:schemeClr>
                    </a:lnRef>
                    <a:fillRef idx="1">
                      <a:schemeClr val="accent1"/>
                    </a:fillRef>
                    <a:effectRef idx="0">
                      <a:schemeClr val="accent1"/>
                    </a:effectRef>
                    <a:fontRef idx="minor">
                      <a:schemeClr val="lt1"/>
                    </a:fontRef>
                  </xdr:style>
                  <xdr:txBody>
                    <a:bodyPr vertOverflow="clip" horzOverflow="clip" rtlCol="0" anchor="t"/>
                    <a:lstStyle/>
                    <a:p>
                      <a:pPr algn="l"/>
                      <a:endParaRPr lang="de-CH" sz="1100"/>
                    </a:p>
                  </xdr:txBody>
                </xdr:sp>
                <xdr:grpSp>
                  <xdr:nvGrpSpPr>
                    <xdr:cNvPr id="5" name="Gruppieren 4">
                      <a:extLst>
                        <a:ext uri="{FF2B5EF4-FFF2-40B4-BE49-F238E27FC236}">
                          <a16:creationId xmlns:a16="http://schemas.microsoft.com/office/drawing/2014/main" id="{00000000-0008-0000-0100-000005000000}"/>
                        </a:ext>
                      </a:extLst>
                    </xdr:cNvPr>
                    <xdr:cNvGrpSpPr/>
                  </xdr:nvGrpSpPr>
                  <xdr:grpSpPr>
                    <a:xfrm>
                      <a:off x="6465362" y="4390039"/>
                      <a:ext cx="3781399" cy="603009"/>
                      <a:chOff x="6459409" y="4354321"/>
                      <a:chExt cx="3781399" cy="603009"/>
                    </a:xfrm>
                  </xdr:grpSpPr>
                  <xdr:sp macro="[0]!Anlässe_10" textlink="">
                    <xdr:nvSpPr>
                      <xdr:cNvPr id="29" name="Abgerundetes Rechteck 28">
                        <a:extLst>
                          <a:ext uri="{FF2B5EF4-FFF2-40B4-BE49-F238E27FC236}">
                            <a16:creationId xmlns:a16="http://schemas.microsoft.com/office/drawing/2014/main" id="{00000000-0008-0000-0100-00001D000000}"/>
                          </a:ext>
                        </a:extLst>
                      </xdr:cNvPr>
                      <xdr:cNvSpPr/>
                    </xdr:nvSpPr>
                    <xdr:spPr>
                      <a:xfrm>
                        <a:off x="6459409" y="4357228"/>
                        <a:ext cx="731687" cy="283078"/>
                      </a:xfrm>
                      <a:prstGeom prst="roundRect">
                        <a:avLst/>
                      </a:prstGeom>
                      <a:solidFill>
                        <a:srgbClr val="FF0000">
                          <a:alpha val="59000"/>
                        </a:srgbClr>
                      </a:solidFill>
                      <a:ln>
                        <a:solidFill>
                          <a:srgbClr val="FF0000"/>
                        </a:solidFill>
                      </a:ln>
                    </xdr:spPr>
                    <xdr:style>
                      <a:lnRef idx="2">
                        <a:schemeClr val="accent6">
                          <a:shade val="50000"/>
                        </a:schemeClr>
                      </a:lnRef>
                      <a:fillRef idx="1">
                        <a:schemeClr val="accent6"/>
                      </a:fillRef>
                      <a:effectRef idx="0">
                        <a:schemeClr val="accent6"/>
                      </a:effectRef>
                      <a:fontRef idx="minor">
                        <a:schemeClr val="lt1"/>
                      </a:fontRef>
                    </xdr:style>
                    <xdr:txBody>
                      <a:bodyPr vertOverflow="clip" horzOverflow="clip" rtlCol="0" anchor="ctr"/>
                      <a:lstStyle/>
                      <a:p>
                        <a:pPr algn="ctr"/>
                        <a:r>
                          <a:rPr lang="de-CH" sz="2000" b="1"/>
                          <a:t>10</a:t>
                        </a:r>
                        <a:endParaRPr lang="de-CH" sz="1100" b="1"/>
                      </a:p>
                    </xdr:txBody>
                  </xdr:sp>
                  <xdr:sp macro="[0]!Anlässe_11" textlink="">
                    <xdr:nvSpPr>
                      <xdr:cNvPr id="31" name="Abgerundetes Rechteck 30">
                        <a:extLst>
                          <a:ext uri="{FF2B5EF4-FFF2-40B4-BE49-F238E27FC236}">
                            <a16:creationId xmlns:a16="http://schemas.microsoft.com/office/drawing/2014/main" id="{00000000-0008-0000-0100-00001F000000}"/>
                          </a:ext>
                        </a:extLst>
                      </xdr:cNvPr>
                      <xdr:cNvSpPr/>
                    </xdr:nvSpPr>
                    <xdr:spPr>
                      <a:xfrm>
                        <a:off x="7223175" y="4360409"/>
                        <a:ext cx="731687" cy="283078"/>
                      </a:xfrm>
                      <a:prstGeom prst="roundRect">
                        <a:avLst/>
                      </a:prstGeom>
                      <a:solidFill>
                        <a:srgbClr val="FF0000">
                          <a:alpha val="59000"/>
                        </a:srgbClr>
                      </a:solidFill>
                      <a:ln>
                        <a:solidFill>
                          <a:srgbClr val="FF0000"/>
                        </a:solidFill>
                      </a:ln>
                    </xdr:spPr>
                    <xdr:style>
                      <a:lnRef idx="2">
                        <a:schemeClr val="accent6">
                          <a:shade val="50000"/>
                        </a:schemeClr>
                      </a:lnRef>
                      <a:fillRef idx="1">
                        <a:schemeClr val="accent6"/>
                      </a:fillRef>
                      <a:effectRef idx="0">
                        <a:schemeClr val="accent6"/>
                      </a:effectRef>
                      <a:fontRef idx="minor">
                        <a:schemeClr val="lt1"/>
                      </a:fontRef>
                    </xdr:style>
                    <xdr:txBody>
                      <a:bodyPr vertOverflow="clip" horzOverflow="clip" rtlCol="0" anchor="ctr"/>
                      <a:lstStyle/>
                      <a:p>
                        <a:pPr algn="ctr"/>
                        <a:r>
                          <a:rPr lang="de-CH" sz="2000" b="1"/>
                          <a:t>11</a:t>
                        </a:r>
                        <a:endParaRPr lang="de-CH" sz="1100" b="1"/>
                      </a:p>
                    </xdr:txBody>
                  </xdr:sp>
                  <xdr:sp macro="[0]!Anlässe_12" textlink="">
                    <xdr:nvSpPr>
                      <xdr:cNvPr id="35" name="Abgerundetes Rechteck 34">
                        <a:extLst>
                          <a:ext uri="{FF2B5EF4-FFF2-40B4-BE49-F238E27FC236}">
                            <a16:creationId xmlns:a16="http://schemas.microsoft.com/office/drawing/2014/main" id="{00000000-0008-0000-0100-000023000000}"/>
                          </a:ext>
                        </a:extLst>
                      </xdr:cNvPr>
                      <xdr:cNvSpPr/>
                    </xdr:nvSpPr>
                    <xdr:spPr>
                      <a:xfrm>
                        <a:off x="7980232" y="4357367"/>
                        <a:ext cx="731688" cy="283078"/>
                      </a:xfrm>
                      <a:prstGeom prst="roundRect">
                        <a:avLst/>
                      </a:prstGeom>
                      <a:solidFill>
                        <a:srgbClr val="FF0000">
                          <a:alpha val="59000"/>
                        </a:srgbClr>
                      </a:solidFill>
                      <a:ln>
                        <a:solidFill>
                          <a:srgbClr val="FF0000"/>
                        </a:solidFill>
                      </a:ln>
                    </xdr:spPr>
                    <xdr:style>
                      <a:lnRef idx="2">
                        <a:schemeClr val="accent6">
                          <a:shade val="50000"/>
                        </a:schemeClr>
                      </a:lnRef>
                      <a:fillRef idx="1">
                        <a:schemeClr val="accent6"/>
                      </a:fillRef>
                      <a:effectRef idx="0">
                        <a:schemeClr val="accent6"/>
                      </a:effectRef>
                      <a:fontRef idx="minor">
                        <a:schemeClr val="lt1"/>
                      </a:fontRef>
                    </xdr:style>
                    <xdr:txBody>
                      <a:bodyPr vertOverflow="clip" horzOverflow="clip" rtlCol="0" anchor="ctr"/>
                      <a:lstStyle/>
                      <a:p>
                        <a:pPr algn="ctr"/>
                        <a:r>
                          <a:rPr lang="de-CH" sz="2000" b="1"/>
                          <a:t>12</a:t>
                        </a:r>
                        <a:endParaRPr lang="de-CH" sz="1100" b="1"/>
                      </a:p>
                    </xdr:txBody>
                  </xdr:sp>
                  <xdr:sp macro="[0]!Anlässe_13" textlink="">
                    <xdr:nvSpPr>
                      <xdr:cNvPr id="36" name="Abgerundetes Rechteck 35">
                        <a:extLst>
                          <a:ext uri="{FF2B5EF4-FFF2-40B4-BE49-F238E27FC236}">
                            <a16:creationId xmlns:a16="http://schemas.microsoft.com/office/drawing/2014/main" id="{00000000-0008-0000-0100-000024000000}"/>
                          </a:ext>
                        </a:extLst>
                      </xdr:cNvPr>
                      <xdr:cNvSpPr/>
                    </xdr:nvSpPr>
                    <xdr:spPr>
                      <a:xfrm>
                        <a:off x="8736895" y="4354321"/>
                        <a:ext cx="731688" cy="283078"/>
                      </a:xfrm>
                      <a:prstGeom prst="roundRect">
                        <a:avLst/>
                      </a:prstGeom>
                      <a:solidFill>
                        <a:srgbClr val="FF0000">
                          <a:alpha val="59000"/>
                        </a:srgbClr>
                      </a:solidFill>
                      <a:ln>
                        <a:solidFill>
                          <a:srgbClr val="FF0000"/>
                        </a:solidFill>
                      </a:ln>
                    </xdr:spPr>
                    <xdr:style>
                      <a:lnRef idx="2">
                        <a:schemeClr val="accent6">
                          <a:shade val="50000"/>
                        </a:schemeClr>
                      </a:lnRef>
                      <a:fillRef idx="1">
                        <a:schemeClr val="accent6"/>
                      </a:fillRef>
                      <a:effectRef idx="0">
                        <a:schemeClr val="accent6"/>
                      </a:effectRef>
                      <a:fontRef idx="minor">
                        <a:schemeClr val="lt1"/>
                      </a:fontRef>
                    </xdr:style>
                    <xdr:txBody>
                      <a:bodyPr vertOverflow="clip" horzOverflow="clip" rtlCol="0" anchor="ctr"/>
                      <a:lstStyle/>
                      <a:p>
                        <a:pPr algn="ctr"/>
                        <a:r>
                          <a:rPr lang="de-CH" sz="2000" b="1"/>
                          <a:t>13</a:t>
                        </a:r>
                        <a:endParaRPr lang="de-CH" sz="1100" b="1"/>
                      </a:p>
                    </xdr:txBody>
                  </xdr:sp>
                  <xdr:sp macro="[0]!Anlässe_14" textlink="">
                    <xdr:nvSpPr>
                      <xdr:cNvPr id="37" name="Abgerundetes Rechteck 36">
                        <a:extLst>
                          <a:ext uri="{FF2B5EF4-FFF2-40B4-BE49-F238E27FC236}">
                            <a16:creationId xmlns:a16="http://schemas.microsoft.com/office/drawing/2014/main" id="{00000000-0008-0000-0100-000025000000}"/>
                          </a:ext>
                        </a:extLst>
                      </xdr:cNvPr>
                      <xdr:cNvSpPr/>
                    </xdr:nvSpPr>
                    <xdr:spPr>
                      <a:xfrm>
                        <a:off x="9500471" y="4354463"/>
                        <a:ext cx="731688" cy="283078"/>
                      </a:xfrm>
                      <a:prstGeom prst="roundRect">
                        <a:avLst/>
                      </a:prstGeom>
                      <a:solidFill>
                        <a:srgbClr val="FF0000">
                          <a:alpha val="59000"/>
                        </a:srgbClr>
                      </a:solidFill>
                      <a:ln>
                        <a:solidFill>
                          <a:srgbClr val="FF0000"/>
                        </a:solidFill>
                      </a:ln>
                    </xdr:spPr>
                    <xdr:style>
                      <a:lnRef idx="2">
                        <a:schemeClr val="accent6">
                          <a:shade val="50000"/>
                        </a:schemeClr>
                      </a:lnRef>
                      <a:fillRef idx="1">
                        <a:schemeClr val="accent6"/>
                      </a:fillRef>
                      <a:effectRef idx="0">
                        <a:schemeClr val="accent6"/>
                      </a:effectRef>
                      <a:fontRef idx="minor">
                        <a:schemeClr val="lt1"/>
                      </a:fontRef>
                    </xdr:style>
                    <xdr:txBody>
                      <a:bodyPr vertOverflow="clip" horzOverflow="clip" rtlCol="0" anchor="ctr"/>
                      <a:lstStyle/>
                      <a:p>
                        <a:pPr algn="ctr"/>
                        <a:r>
                          <a:rPr lang="de-CH" sz="2000" b="1"/>
                          <a:t>14</a:t>
                        </a:r>
                        <a:endParaRPr lang="de-CH" sz="1100" b="1"/>
                      </a:p>
                    </xdr:txBody>
                  </xdr:sp>
                  <xdr:sp macro="[0]!Anlässe_15" textlink="">
                    <xdr:nvSpPr>
                      <xdr:cNvPr id="46" name="Abgerundetes Rechteck 45">
                        <a:extLst>
                          <a:ext uri="{FF2B5EF4-FFF2-40B4-BE49-F238E27FC236}">
                            <a16:creationId xmlns:a16="http://schemas.microsoft.com/office/drawing/2014/main" id="{00000000-0008-0000-0100-00002E000000}"/>
                          </a:ext>
                        </a:extLst>
                      </xdr:cNvPr>
                      <xdr:cNvSpPr/>
                    </xdr:nvSpPr>
                    <xdr:spPr>
                      <a:xfrm>
                        <a:off x="6460943" y="4674777"/>
                        <a:ext cx="731688" cy="282400"/>
                      </a:xfrm>
                      <a:prstGeom prst="roundRect">
                        <a:avLst/>
                      </a:prstGeom>
                      <a:solidFill>
                        <a:srgbClr val="FF0000">
                          <a:alpha val="59000"/>
                        </a:srgbClr>
                      </a:solidFill>
                      <a:ln>
                        <a:solidFill>
                          <a:srgbClr val="FF0000"/>
                        </a:solidFill>
                      </a:ln>
                    </xdr:spPr>
                    <xdr:style>
                      <a:lnRef idx="2">
                        <a:schemeClr val="accent6">
                          <a:shade val="50000"/>
                        </a:schemeClr>
                      </a:lnRef>
                      <a:fillRef idx="1">
                        <a:schemeClr val="accent6"/>
                      </a:fillRef>
                      <a:effectRef idx="0">
                        <a:schemeClr val="accent6"/>
                      </a:effectRef>
                      <a:fontRef idx="minor">
                        <a:schemeClr val="lt1"/>
                      </a:fontRef>
                    </xdr:style>
                    <xdr:txBody>
                      <a:bodyPr vertOverflow="clip" horzOverflow="clip" rtlCol="0" anchor="ctr"/>
                      <a:lstStyle/>
                      <a:p>
                        <a:pPr algn="ctr"/>
                        <a:r>
                          <a:rPr lang="de-CH" sz="2000" b="1"/>
                          <a:t>15</a:t>
                        </a:r>
                        <a:endParaRPr lang="de-CH" sz="1100" b="1"/>
                      </a:p>
                    </xdr:txBody>
                  </xdr:sp>
                  <xdr:sp macro="[0]!Anlässe_16" textlink="">
                    <xdr:nvSpPr>
                      <xdr:cNvPr id="47" name="Abgerundetes Rechteck 46">
                        <a:extLst>
                          <a:ext uri="{FF2B5EF4-FFF2-40B4-BE49-F238E27FC236}">
                            <a16:creationId xmlns:a16="http://schemas.microsoft.com/office/drawing/2014/main" id="{00000000-0008-0000-0100-00002F000000}"/>
                          </a:ext>
                        </a:extLst>
                      </xdr:cNvPr>
                      <xdr:cNvSpPr/>
                    </xdr:nvSpPr>
                    <xdr:spPr>
                      <a:xfrm>
                        <a:off x="7218707" y="4674825"/>
                        <a:ext cx="734430" cy="282505"/>
                      </a:xfrm>
                      <a:prstGeom prst="roundRect">
                        <a:avLst/>
                      </a:prstGeom>
                      <a:solidFill>
                        <a:srgbClr val="FF0000">
                          <a:alpha val="59000"/>
                        </a:srgbClr>
                      </a:solidFill>
                      <a:ln>
                        <a:solidFill>
                          <a:srgbClr val="FF0000"/>
                        </a:solidFill>
                      </a:ln>
                    </xdr:spPr>
                    <xdr:style>
                      <a:lnRef idx="2">
                        <a:schemeClr val="accent6">
                          <a:shade val="50000"/>
                        </a:schemeClr>
                      </a:lnRef>
                      <a:fillRef idx="1">
                        <a:schemeClr val="accent6"/>
                      </a:fillRef>
                      <a:effectRef idx="0">
                        <a:schemeClr val="accent6"/>
                      </a:effectRef>
                      <a:fontRef idx="minor">
                        <a:schemeClr val="lt1"/>
                      </a:fontRef>
                    </xdr:style>
                    <xdr:txBody>
                      <a:bodyPr vertOverflow="clip" horzOverflow="clip" rtlCol="0" anchor="ctr"/>
                      <a:lstStyle/>
                      <a:p>
                        <a:pPr algn="ctr"/>
                        <a:r>
                          <a:rPr lang="de-CH" sz="2000" b="1"/>
                          <a:t>16</a:t>
                        </a:r>
                        <a:endParaRPr lang="de-CH" sz="1100" b="1"/>
                      </a:p>
                    </xdr:txBody>
                  </xdr:sp>
                  <xdr:sp macro="[0]!Anlässe_17" textlink="">
                    <xdr:nvSpPr>
                      <xdr:cNvPr id="48" name="Abgerundetes Rechteck 47">
                        <a:extLst>
                          <a:ext uri="{FF2B5EF4-FFF2-40B4-BE49-F238E27FC236}">
                            <a16:creationId xmlns:a16="http://schemas.microsoft.com/office/drawing/2014/main" id="{00000000-0008-0000-0100-000030000000}"/>
                          </a:ext>
                        </a:extLst>
                      </xdr:cNvPr>
                      <xdr:cNvSpPr/>
                    </xdr:nvSpPr>
                    <xdr:spPr>
                      <a:xfrm>
                        <a:off x="7981217" y="4664897"/>
                        <a:ext cx="734430" cy="282505"/>
                      </a:xfrm>
                      <a:prstGeom prst="roundRect">
                        <a:avLst/>
                      </a:prstGeom>
                      <a:solidFill>
                        <a:srgbClr val="FF0000">
                          <a:alpha val="59000"/>
                        </a:srgbClr>
                      </a:solidFill>
                      <a:ln>
                        <a:solidFill>
                          <a:srgbClr val="FF0000"/>
                        </a:solidFill>
                      </a:ln>
                    </xdr:spPr>
                    <xdr:style>
                      <a:lnRef idx="2">
                        <a:schemeClr val="accent6">
                          <a:shade val="50000"/>
                        </a:schemeClr>
                      </a:lnRef>
                      <a:fillRef idx="1">
                        <a:schemeClr val="accent6"/>
                      </a:fillRef>
                      <a:effectRef idx="0">
                        <a:schemeClr val="accent6"/>
                      </a:effectRef>
                      <a:fontRef idx="minor">
                        <a:schemeClr val="lt1"/>
                      </a:fontRef>
                    </xdr:style>
                    <xdr:txBody>
                      <a:bodyPr vertOverflow="clip" horzOverflow="clip" rtlCol="0" anchor="ctr"/>
                      <a:lstStyle/>
                      <a:p>
                        <a:pPr algn="ctr"/>
                        <a:r>
                          <a:rPr lang="de-CH" sz="2000" b="1"/>
                          <a:t>17</a:t>
                        </a:r>
                        <a:endParaRPr lang="de-CH" sz="1100" b="1"/>
                      </a:p>
                    </xdr:txBody>
                  </xdr:sp>
                  <xdr:sp macro="[0]!Anlässe_18" textlink="">
                    <xdr:nvSpPr>
                      <xdr:cNvPr id="49" name="Abgerundetes Rechteck 48">
                        <a:extLst>
                          <a:ext uri="{FF2B5EF4-FFF2-40B4-BE49-F238E27FC236}">
                            <a16:creationId xmlns:a16="http://schemas.microsoft.com/office/drawing/2014/main" id="{00000000-0008-0000-0100-000031000000}"/>
                          </a:ext>
                        </a:extLst>
                      </xdr:cNvPr>
                      <xdr:cNvSpPr/>
                    </xdr:nvSpPr>
                    <xdr:spPr>
                      <a:xfrm>
                        <a:off x="8743990" y="4665790"/>
                        <a:ext cx="730805" cy="282505"/>
                      </a:xfrm>
                      <a:prstGeom prst="roundRect">
                        <a:avLst/>
                      </a:prstGeom>
                      <a:solidFill>
                        <a:srgbClr val="FF0000">
                          <a:alpha val="59000"/>
                        </a:srgbClr>
                      </a:solidFill>
                      <a:ln>
                        <a:solidFill>
                          <a:srgbClr val="FF0000"/>
                        </a:solidFill>
                      </a:ln>
                    </xdr:spPr>
                    <xdr:style>
                      <a:lnRef idx="2">
                        <a:schemeClr val="accent6">
                          <a:shade val="50000"/>
                        </a:schemeClr>
                      </a:lnRef>
                      <a:fillRef idx="1">
                        <a:schemeClr val="accent6"/>
                      </a:fillRef>
                      <a:effectRef idx="0">
                        <a:schemeClr val="accent6"/>
                      </a:effectRef>
                      <a:fontRef idx="minor">
                        <a:schemeClr val="lt1"/>
                      </a:fontRef>
                    </xdr:style>
                    <xdr:txBody>
                      <a:bodyPr vertOverflow="clip" horzOverflow="clip" rtlCol="0" anchor="ctr"/>
                      <a:lstStyle/>
                      <a:p>
                        <a:pPr algn="ctr"/>
                        <a:r>
                          <a:rPr lang="de-CH" sz="2000" b="1"/>
                          <a:t>18</a:t>
                        </a:r>
                        <a:endParaRPr lang="de-CH" sz="1100" b="1"/>
                      </a:p>
                    </xdr:txBody>
                  </xdr:sp>
                  <xdr:sp macro="[0]!Anlässe_19" textlink="">
                    <xdr:nvSpPr>
                      <xdr:cNvPr id="50" name="Abgerundetes Rechteck 49">
                        <a:extLst>
                          <a:ext uri="{FF2B5EF4-FFF2-40B4-BE49-F238E27FC236}">
                            <a16:creationId xmlns:a16="http://schemas.microsoft.com/office/drawing/2014/main" id="{00000000-0008-0000-0100-000032000000}"/>
                          </a:ext>
                        </a:extLst>
                      </xdr:cNvPr>
                      <xdr:cNvSpPr/>
                    </xdr:nvSpPr>
                    <xdr:spPr>
                      <a:xfrm>
                        <a:off x="9510001" y="4666684"/>
                        <a:ext cx="730807" cy="282505"/>
                      </a:xfrm>
                      <a:prstGeom prst="roundRect">
                        <a:avLst/>
                      </a:prstGeom>
                      <a:solidFill>
                        <a:srgbClr val="FF0000">
                          <a:alpha val="59000"/>
                        </a:srgbClr>
                      </a:solidFill>
                      <a:ln>
                        <a:solidFill>
                          <a:srgbClr val="FF0000"/>
                        </a:solidFill>
                      </a:ln>
                    </xdr:spPr>
                    <xdr:style>
                      <a:lnRef idx="2">
                        <a:schemeClr val="accent6">
                          <a:shade val="50000"/>
                        </a:schemeClr>
                      </a:lnRef>
                      <a:fillRef idx="1">
                        <a:schemeClr val="accent6"/>
                      </a:fillRef>
                      <a:effectRef idx="0">
                        <a:schemeClr val="accent6"/>
                      </a:effectRef>
                      <a:fontRef idx="minor">
                        <a:schemeClr val="lt1"/>
                      </a:fontRef>
                    </xdr:style>
                    <xdr:txBody>
                      <a:bodyPr vertOverflow="clip" horzOverflow="clip" rtlCol="0" anchor="ctr"/>
                      <a:lstStyle/>
                      <a:p>
                        <a:pPr algn="ctr"/>
                        <a:endParaRPr lang="de-CH" sz="900" b="1"/>
                      </a:p>
                    </xdr:txBody>
                  </xdr:sp>
                </xdr:grpSp>
                <xdr:sp macro="" textlink="">
                  <xdr:nvSpPr>
                    <xdr:cNvPr id="4" name="Textfeld 3">
                      <a:extLst>
                        <a:ext uri="{FF2B5EF4-FFF2-40B4-BE49-F238E27FC236}">
                          <a16:creationId xmlns:a16="http://schemas.microsoft.com/office/drawing/2014/main" id="{00000000-0008-0000-0100-000004000000}"/>
                        </a:ext>
                      </a:extLst>
                    </xdr:cNvPr>
                    <xdr:cNvSpPr txBox="1"/>
                  </xdr:nvSpPr>
                  <xdr:spPr>
                    <a:xfrm>
                      <a:off x="6542120" y="4062836"/>
                      <a:ext cx="3640132" cy="267599"/>
                    </a:xfrm>
                    <a:prstGeom prst="rect">
                      <a:avLst/>
                    </a:prstGeom>
                    <a:solidFill>
                      <a:srgbClr val="00B0F0"/>
                    </a:solidFill>
                    <a:ln w="9525" cmpd="sng">
                      <a:solidFill>
                        <a:schemeClr val="lt1">
                          <a:shade val="50000"/>
                        </a:schemeClr>
                      </a:solidFill>
                    </a:ln>
                  </xdr:spPr>
                  <xdr:style>
                    <a:lnRef idx="0">
                      <a:scrgbClr r="0" g="0" b="0"/>
                    </a:lnRef>
                    <a:fillRef idx="0">
                      <a:scrgbClr r="0" g="0" b="0"/>
                    </a:fillRef>
                    <a:effectRef idx="0">
                      <a:scrgbClr r="0" g="0" b="0"/>
                    </a:effectRef>
                    <a:fontRef idx="minor">
                      <a:schemeClr val="dk1"/>
                    </a:fontRef>
                  </xdr:style>
                  <xdr:txBody>
                    <a:bodyPr vertOverflow="clip" horzOverflow="clip" wrap="square" rtlCol="0" anchor="t"/>
                    <a:lstStyle/>
                    <a:p>
                      <a:pPr algn="ctr"/>
                      <a:r>
                        <a:rPr lang="de-CH" sz="1400" b="1"/>
                        <a:t>2. Anzahl Schiessanlässe für Anzeige</a:t>
                      </a:r>
                    </a:p>
                  </xdr:txBody>
                </xdr:sp>
              </xdr:grpSp>
              <xdr:sp macro="[0]!Anlässe_eingeben" textlink="">
                <xdr:nvSpPr>
                  <xdr:cNvPr id="15" name="Rahmen 14" descr="Anlässe oberhalb von  % zeichen eingeben ! " title="1. Anlässe eingeben">
                    <a:extLst>
                      <a:ext uri="{FF2B5EF4-FFF2-40B4-BE49-F238E27FC236}">
                        <a16:creationId xmlns:a16="http://schemas.microsoft.com/office/drawing/2014/main" id="{00000000-0008-0000-0100-00000F000000}"/>
                      </a:ext>
                    </a:extLst>
                  </xdr:cNvPr>
                  <xdr:cNvSpPr/>
                </xdr:nvSpPr>
                <xdr:spPr>
                  <a:xfrm>
                    <a:off x="6081850" y="3169786"/>
                    <a:ext cx="1194200" cy="816689"/>
                  </a:xfrm>
                  <a:prstGeom prst="bevel">
                    <a:avLst/>
                  </a:prstGeom>
                </xdr:spPr>
                <xdr:style>
                  <a:lnRef idx="2">
                    <a:schemeClr val="accent1">
                      <a:shade val="50000"/>
                    </a:schemeClr>
                  </a:lnRef>
                  <a:fillRef idx="1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lt1"/>
                  </a:fontRef>
                </xdr:style>
                <xdr:txBody>
                  <a:bodyPr vertOverflow="clip" horzOverflow="clip" rtlCol="0" anchor="ctr" anchorCtr="0"/>
                  <a:lstStyle/>
                  <a:p>
                    <a:pPr algn="l"/>
                    <a:r>
                      <a:rPr lang="de-CH" sz="1400" b="1">
                        <a:solidFill>
                          <a:sysClr val="windowText" lastClr="000000"/>
                        </a:solidFill>
                      </a:rPr>
                      <a:t>1. </a:t>
                    </a:r>
                    <a:r>
                      <a:rPr lang="de-CH" sz="1200" b="1">
                        <a:solidFill>
                          <a:sysClr val="windowText" lastClr="000000"/>
                        </a:solidFill>
                      </a:rPr>
                      <a:t>Anlässe </a:t>
                    </a:r>
                    <a:br>
                      <a:rPr lang="de-CH" sz="1200" b="1">
                        <a:solidFill>
                          <a:sysClr val="windowText" lastClr="000000"/>
                        </a:solidFill>
                      </a:rPr>
                    </a:br>
                    <a:r>
                      <a:rPr lang="de-CH" sz="1200" b="1">
                        <a:solidFill>
                          <a:sysClr val="windowText" lastClr="000000"/>
                        </a:solidFill>
                      </a:rPr>
                      <a:t>   eingeben</a:t>
                    </a:r>
                    <a:endParaRPr lang="de-CH" sz="1050" b="1">
                      <a:solidFill>
                        <a:sysClr val="windowText" lastClr="000000"/>
                      </a:solidFill>
                    </a:endParaRPr>
                  </a:p>
                </xdr:txBody>
              </xdr:sp>
            </xdr:grpSp>
            <xdr:grpSp>
              <xdr:nvGrpSpPr>
                <xdr:cNvPr id="33" name="Gruppieren 32">
                  <a:extLst>
                    <a:ext uri="{FF2B5EF4-FFF2-40B4-BE49-F238E27FC236}">
                      <a16:creationId xmlns:a16="http://schemas.microsoft.com/office/drawing/2014/main" id="{00000000-0008-0000-0100-000021000000}"/>
                    </a:ext>
                  </a:extLst>
                </xdr:cNvPr>
                <xdr:cNvGrpSpPr/>
              </xdr:nvGrpSpPr>
              <xdr:grpSpPr>
                <a:xfrm>
                  <a:off x="6083220" y="5136965"/>
                  <a:ext cx="4540459" cy="1373301"/>
                  <a:chOff x="15887701" y="790576"/>
                  <a:chExt cx="3381375" cy="1343025"/>
                </a:xfrm>
              </xdr:grpSpPr>
              <xdr:sp macro="" textlink="">
                <xdr:nvSpPr>
                  <xdr:cNvPr id="34" name="Rechteck 33">
                    <a:extLst>
                      <a:ext uri="{FF2B5EF4-FFF2-40B4-BE49-F238E27FC236}">
                        <a16:creationId xmlns:a16="http://schemas.microsoft.com/office/drawing/2014/main" id="{00000000-0008-0000-0100-000022000000}"/>
                      </a:ext>
                    </a:extLst>
                  </xdr:cNvPr>
                  <xdr:cNvSpPr/>
                </xdr:nvSpPr>
                <xdr:spPr>
                  <a:xfrm>
                    <a:off x="15887701" y="790576"/>
                    <a:ext cx="3381375" cy="1343025"/>
                  </a:xfrm>
                  <a:prstGeom prst="rect">
                    <a:avLst/>
                  </a:prstGeom>
                </xdr:spPr>
                <xdr:style>
                  <a:lnRef idx="2">
                    <a:schemeClr val="accent3">
                      <a:shade val="50000"/>
                    </a:schemeClr>
                  </a:lnRef>
                  <a:fillRef idx="1">
                    <a:schemeClr val="accent3"/>
                  </a:fillRef>
                  <a:effectRef idx="0">
                    <a:schemeClr val="accent3"/>
                  </a:effectRef>
                  <a:fontRef idx="minor">
                    <a:schemeClr val="lt1"/>
                  </a:fontRef>
                </xdr:style>
                <xdr:txBody>
                  <a:bodyPr vertOverflow="clip" horzOverflow="clip" rtlCol="0" anchor="t"/>
                  <a:lstStyle/>
                  <a:p>
                    <a:pPr algn="l"/>
                    <a:endParaRPr lang="de-CH" sz="1100"/>
                  </a:p>
                </xdr:txBody>
              </xdr:sp>
              <xdr:sp macro="" textlink="">
                <xdr:nvSpPr>
                  <xdr:cNvPr id="38" name="Textfeld 37">
                    <a:extLst>
                      <a:ext uri="{FF2B5EF4-FFF2-40B4-BE49-F238E27FC236}">
                        <a16:creationId xmlns:a16="http://schemas.microsoft.com/office/drawing/2014/main" id="{00000000-0008-0000-0100-000026000000}"/>
                      </a:ext>
                    </a:extLst>
                  </xdr:cNvPr>
                  <xdr:cNvSpPr txBox="1"/>
                </xdr:nvSpPr>
                <xdr:spPr>
                  <a:xfrm>
                    <a:off x="16257495" y="812987"/>
                    <a:ext cx="2621055" cy="310963"/>
                  </a:xfrm>
                  <a:prstGeom prst="rect">
                    <a:avLst/>
                  </a:prstGeom>
                  <a:solidFill>
                    <a:srgbClr val="92D050"/>
                  </a:solidFill>
                  <a:ln w="9525" cmpd="sng">
                    <a:solidFill>
                      <a:schemeClr val="lt1">
                        <a:shade val="50000"/>
                      </a:schemeClr>
                    </a:solidFill>
                  </a:ln>
                </xdr:spPr>
                <xdr:style>
                  <a:lnRef idx="0">
                    <a:scrgbClr r="0" g="0" b="0"/>
                  </a:lnRef>
                  <a:fillRef idx="0">
                    <a:scrgbClr r="0" g="0" b="0"/>
                  </a:fillRef>
                  <a:effectRef idx="0">
                    <a:scrgbClr r="0" g="0" b="0"/>
                  </a:effectRef>
                  <a:fontRef idx="minor">
                    <a:schemeClr val="dk1"/>
                  </a:fontRef>
                </xdr:style>
                <xdr:txBody>
                  <a:bodyPr vertOverflow="clip" horzOverflow="clip" wrap="square" rtlCol="0" anchor="t"/>
                  <a:lstStyle/>
                  <a:p>
                    <a:pPr algn="ctr"/>
                    <a:r>
                      <a:rPr lang="de-CH" sz="1400" b="1"/>
                      <a:t> Anzahl zählende Schiessen</a:t>
                    </a:r>
                  </a:p>
                </xdr:txBody>
              </xdr:sp>
              <xdr:grpSp>
                <xdr:nvGrpSpPr>
                  <xdr:cNvPr id="39" name="Gruppieren 38">
                    <a:extLst>
                      <a:ext uri="{FF2B5EF4-FFF2-40B4-BE49-F238E27FC236}">
                        <a16:creationId xmlns:a16="http://schemas.microsoft.com/office/drawing/2014/main" id="{00000000-0008-0000-0100-000027000000}"/>
                      </a:ext>
                    </a:extLst>
                  </xdr:cNvPr>
                  <xdr:cNvGrpSpPr/>
                </xdr:nvGrpSpPr>
                <xdr:grpSpPr>
                  <a:xfrm>
                    <a:off x="16421100" y="1171575"/>
                    <a:ext cx="2383367" cy="920789"/>
                    <a:chOff x="13525500" y="666750"/>
                    <a:chExt cx="2383367" cy="920789"/>
                  </a:xfrm>
                </xdr:grpSpPr>
                <xdr:sp macro="[0]!Anz_05" textlink="">
                  <xdr:nvSpPr>
                    <xdr:cNvPr id="40" name="Abgerundetes Rechteck 39">
                      <a:extLst>
                        <a:ext uri="{FF2B5EF4-FFF2-40B4-BE49-F238E27FC236}">
                          <a16:creationId xmlns:a16="http://schemas.microsoft.com/office/drawing/2014/main" id="{00000000-0008-0000-0100-000028000000}"/>
                        </a:ext>
                      </a:extLst>
                    </xdr:cNvPr>
                    <xdr:cNvSpPr/>
                  </xdr:nvSpPr>
                  <xdr:spPr>
                    <a:xfrm>
                      <a:off x="13944600" y="666750"/>
                      <a:ext cx="421217" cy="412750"/>
                    </a:xfrm>
                    <a:prstGeom prst="roundRect">
                      <a:avLst/>
                    </a:prstGeom>
                  </xdr:spPr>
                  <xdr:style>
                    <a:lnRef idx="2">
                      <a:schemeClr val="accent6">
                        <a:shade val="50000"/>
                      </a:schemeClr>
                    </a:lnRef>
                    <a:fillRef idx="1">
                      <a:schemeClr val="accent6"/>
                    </a:fillRef>
                    <a:effectRef idx="0">
                      <a:schemeClr val="accent6"/>
                    </a:effectRef>
                    <a:fontRef idx="minor">
                      <a:schemeClr val="lt1"/>
                    </a:fontRef>
                  </xdr:style>
                  <xdr:txBody>
                    <a:bodyPr vertOverflow="clip" horzOverflow="clip" rtlCol="0" anchor="ctr"/>
                    <a:lstStyle/>
                    <a:p>
                      <a:pPr algn="ctr"/>
                      <a:r>
                        <a:rPr lang="de-CH" sz="2000" b="1"/>
                        <a:t>5</a:t>
                      </a:r>
                      <a:endParaRPr lang="de-CH" sz="1100" b="1"/>
                    </a:p>
                  </xdr:txBody>
                </xdr:sp>
                <xdr:sp macro="[0]!Anz_06" textlink="">
                  <xdr:nvSpPr>
                    <xdr:cNvPr id="41" name="Abgerundetes Rechteck 40">
                      <a:extLst>
                        <a:ext uri="{FF2B5EF4-FFF2-40B4-BE49-F238E27FC236}">
                          <a16:creationId xmlns:a16="http://schemas.microsoft.com/office/drawing/2014/main" id="{00000000-0008-0000-0100-000029000000}"/>
                        </a:ext>
                      </a:extLst>
                    </xdr:cNvPr>
                    <xdr:cNvSpPr/>
                  </xdr:nvSpPr>
                  <xdr:spPr>
                    <a:xfrm>
                      <a:off x="14363700" y="666750"/>
                      <a:ext cx="516467" cy="412750"/>
                    </a:xfrm>
                    <a:prstGeom prst="roundRect">
                      <a:avLst/>
                    </a:prstGeom>
                  </xdr:spPr>
                  <xdr:style>
                    <a:lnRef idx="2">
                      <a:schemeClr val="accent6">
                        <a:shade val="50000"/>
                      </a:schemeClr>
                    </a:lnRef>
                    <a:fillRef idx="1">
                      <a:schemeClr val="accent6"/>
                    </a:fillRef>
                    <a:effectRef idx="0">
                      <a:schemeClr val="accent6"/>
                    </a:effectRef>
                    <a:fontRef idx="minor">
                      <a:schemeClr val="lt1"/>
                    </a:fontRef>
                  </xdr:style>
                  <xdr:txBody>
                    <a:bodyPr vertOverflow="clip" horzOverflow="clip" rtlCol="0" anchor="ctr"/>
                    <a:lstStyle/>
                    <a:p>
                      <a:pPr algn="ctr"/>
                      <a:r>
                        <a:rPr lang="de-CH" sz="2000" b="1"/>
                        <a:t>6</a:t>
                      </a:r>
                      <a:endParaRPr lang="de-CH" sz="1100" b="1"/>
                    </a:p>
                  </xdr:txBody>
                </xdr:sp>
                <xdr:sp macro="[0]!Anz_07" textlink="">
                  <xdr:nvSpPr>
                    <xdr:cNvPr id="42" name="Abgerundetes Rechteck 41">
                      <a:extLst>
                        <a:ext uri="{FF2B5EF4-FFF2-40B4-BE49-F238E27FC236}">
                          <a16:creationId xmlns:a16="http://schemas.microsoft.com/office/drawing/2014/main" id="{00000000-0008-0000-0100-00002A000000}"/>
                        </a:ext>
                      </a:extLst>
                    </xdr:cNvPr>
                    <xdr:cNvSpPr/>
                  </xdr:nvSpPr>
                  <xdr:spPr>
                    <a:xfrm>
                      <a:off x="14878050" y="666750"/>
                      <a:ext cx="516467" cy="412750"/>
                    </a:xfrm>
                    <a:prstGeom prst="roundRect">
                      <a:avLst/>
                    </a:prstGeom>
                  </xdr:spPr>
                  <xdr:style>
                    <a:lnRef idx="2">
                      <a:schemeClr val="accent6">
                        <a:shade val="50000"/>
                      </a:schemeClr>
                    </a:lnRef>
                    <a:fillRef idx="1">
                      <a:schemeClr val="accent6"/>
                    </a:fillRef>
                    <a:effectRef idx="0">
                      <a:schemeClr val="accent6"/>
                    </a:effectRef>
                    <a:fontRef idx="minor">
                      <a:schemeClr val="lt1"/>
                    </a:fontRef>
                  </xdr:style>
                  <xdr:txBody>
                    <a:bodyPr vertOverflow="clip" horzOverflow="clip" rtlCol="0" anchor="ctr"/>
                    <a:lstStyle/>
                    <a:p>
                      <a:pPr algn="ctr"/>
                      <a:r>
                        <a:rPr lang="de-CH" sz="2000" b="1"/>
                        <a:t>7</a:t>
                      </a:r>
                      <a:endParaRPr lang="de-CH" sz="1100" b="1"/>
                    </a:p>
                  </xdr:txBody>
                </xdr:sp>
                <xdr:sp macro="[0]!Anz_08" textlink="">
                  <xdr:nvSpPr>
                    <xdr:cNvPr id="43" name="Abgerundetes Rechteck 42">
                      <a:extLst>
                        <a:ext uri="{FF2B5EF4-FFF2-40B4-BE49-F238E27FC236}">
                          <a16:creationId xmlns:a16="http://schemas.microsoft.com/office/drawing/2014/main" id="{00000000-0008-0000-0100-00002B000000}"/>
                        </a:ext>
                      </a:extLst>
                    </xdr:cNvPr>
                    <xdr:cNvSpPr/>
                  </xdr:nvSpPr>
                  <xdr:spPr>
                    <a:xfrm>
                      <a:off x="15392400" y="666750"/>
                      <a:ext cx="516467" cy="412750"/>
                    </a:xfrm>
                    <a:prstGeom prst="roundRect">
                      <a:avLst/>
                    </a:prstGeom>
                  </xdr:spPr>
                  <xdr:style>
                    <a:lnRef idx="2">
                      <a:schemeClr val="accent6">
                        <a:shade val="50000"/>
                      </a:schemeClr>
                    </a:lnRef>
                    <a:fillRef idx="1">
                      <a:schemeClr val="accent6"/>
                    </a:fillRef>
                    <a:effectRef idx="0">
                      <a:schemeClr val="accent6"/>
                    </a:effectRef>
                    <a:fontRef idx="minor">
                      <a:schemeClr val="lt1"/>
                    </a:fontRef>
                  </xdr:style>
                  <xdr:txBody>
                    <a:bodyPr vertOverflow="clip" horzOverflow="clip" rtlCol="0" anchor="ctr"/>
                    <a:lstStyle/>
                    <a:p>
                      <a:pPr algn="ctr"/>
                      <a:r>
                        <a:rPr lang="de-CH" sz="2000" b="1"/>
                        <a:t>8</a:t>
                      </a:r>
                      <a:endParaRPr lang="de-CH" sz="1100" b="1"/>
                    </a:p>
                  </xdr:txBody>
                </xdr:sp>
                <xdr:sp macro="[0]!Anz_04" textlink="">
                  <xdr:nvSpPr>
                    <xdr:cNvPr id="44" name="Abgerundetes Rechteck 43">
                      <a:extLst>
                        <a:ext uri="{FF2B5EF4-FFF2-40B4-BE49-F238E27FC236}">
                          <a16:creationId xmlns:a16="http://schemas.microsoft.com/office/drawing/2014/main" id="{00000000-0008-0000-0100-00002C000000}"/>
                        </a:ext>
                      </a:extLst>
                    </xdr:cNvPr>
                    <xdr:cNvSpPr/>
                  </xdr:nvSpPr>
                  <xdr:spPr>
                    <a:xfrm>
                      <a:off x="13525500" y="666750"/>
                      <a:ext cx="421217" cy="412750"/>
                    </a:xfrm>
                    <a:prstGeom prst="roundRect">
                      <a:avLst/>
                    </a:prstGeom>
                  </xdr:spPr>
                  <xdr:style>
                    <a:lnRef idx="2">
                      <a:schemeClr val="accent6">
                        <a:shade val="50000"/>
                      </a:schemeClr>
                    </a:lnRef>
                    <a:fillRef idx="1">
                      <a:schemeClr val="accent6"/>
                    </a:fillRef>
                    <a:effectRef idx="0">
                      <a:schemeClr val="accent6"/>
                    </a:effectRef>
                    <a:fontRef idx="minor">
                      <a:schemeClr val="lt1"/>
                    </a:fontRef>
                  </xdr:style>
                  <xdr:txBody>
                    <a:bodyPr vertOverflow="clip" horzOverflow="clip" rtlCol="0" anchor="ctr"/>
                    <a:lstStyle/>
                    <a:p>
                      <a:pPr algn="ctr"/>
                      <a:r>
                        <a:rPr lang="de-CH" sz="2000" b="1"/>
                        <a:t>4</a:t>
                      </a:r>
                      <a:endParaRPr lang="de-CH" sz="1100" b="1"/>
                    </a:p>
                  </xdr:txBody>
                </xdr:sp>
                <xdr:sp macro="[0]!Anz_09" textlink="">
                  <xdr:nvSpPr>
                    <xdr:cNvPr id="45" name="Abgerundetes Rechteck 44">
                      <a:extLst>
                        <a:ext uri="{FF2B5EF4-FFF2-40B4-BE49-F238E27FC236}">
                          <a16:creationId xmlns:a16="http://schemas.microsoft.com/office/drawing/2014/main" id="{00000000-0008-0000-0100-00002D000000}"/>
                        </a:ext>
                      </a:extLst>
                    </xdr:cNvPr>
                    <xdr:cNvSpPr/>
                  </xdr:nvSpPr>
                  <xdr:spPr>
                    <a:xfrm>
                      <a:off x="13525500" y="1174789"/>
                      <a:ext cx="421217" cy="412750"/>
                    </a:xfrm>
                    <a:prstGeom prst="roundRect">
                      <a:avLst/>
                    </a:prstGeom>
                  </xdr:spPr>
                  <xdr:style>
                    <a:lnRef idx="2">
                      <a:schemeClr val="accent6">
                        <a:shade val="50000"/>
                      </a:schemeClr>
                    </a:lnRef>
                    <a:fillRef idx="1">
                      <a:schemeClr val="accent6"/>
                    </a:fillRef>
                    <a:effectRef idx="0">
                      <a:schemeClr val="accent6"/>
                    </a:effectRef>
                    <a:fontRef idx="minor">
                      <a:schemeClr val="lt1"/>
                    </a:fontRef>
                  </xdr:style>
                  <xdr:txBody>
                    <a:bodyPr vertOverflow="clip" horzOverflow="clip" rtlCol="0" anchor="ctr"/>
                    <a:lstStyle/>
                    <a:p>
                      <a:pPr algn="ctr"/>
                      <a:r>
                        <a:rPr lang="de-CH" sz="2000" b="1"/>
                        <a:t>9</a:t>
                      </a:r>
                      <a:endParaRPr lang="de-CH" sz="1100" b="1"/>
                    </a:p>
                  </xdr:txBody>
                </xdr:sp>
                <xdr:sp macro="[0]!Anz_10" textlink="">
                  <xdr:nvSpPr>
                    <xdr:cNvPr id="51" name="Abgerundetes Rechteck 50">
                      <a:extLst>
                        <a:ext uri="{FF2B5EF4-FFF2-40B4-BE49-F238E27FC236}">
                          <a16:creationId xmlns:a16="http://schemas.microsoft.com/office/drawing/2014/main" id="{00000000-0008-0000-0100-000033000000}"/>
                        </a:ext>
                      </a:extLst>
                    </xdr:cNvPr>
                    <xdr:cNvSpPr/>
                  </xdr:nvSpPr>
                  <xdr:spPr>
                    <a:xfrm>
                      <a:off x="13944600" y="1174789"/>
                      <a:ext cx="421217" cy="412750"/>
                    </a:xfrm>
                    <a:prstGeom prst="roundRect">
                      <a:avLst/>
                    </a:prstGeom>
                  </xdr:spPr>
                  <xdr:style>
                    <a:lnRef idx="2">
                      <a:schemeClr val="accent6">
                        <a:shade val="50000"/>
                      </a:schemeClr>
                    </a:lnRef>
                    <a:fillRef idx="1">
                      <a:schemeClr val="accent6"/>
                    </a:fillRef>
                    <a:effectRef idx="0">
                      <a:schemeClr val="accent6"/>
                    </a:effectRef>
                    <a:fontRef idx="minor">
                      <a:schemeClr val="lt1"/>
                    </a:fontRef>
                  </xdr:style>
                  <xdr:txBody>
                    <a:bodyPr vertOverflow="clip" horzOverflow="clip" rtlCol="0" anchor="ctr"/>
                    <a:lstStyle/>
                    <a:p>
                      <a:pPr algn="ctr"/>
                      <a:r>
                        <a:rPr lang="de-CH" sz="2000" b="1"/>
                        <a:t>10</a:t>
                      </a:r>
                      <a:endParaRPr lang="de-CH" sz="1100" b="1"/>
                    </a:p>
                  </xdr:txBody>
                </xdr:sp>
                <xdr:sp macro="[0]!Anz_11" textlink="">
                  <xdr:nvSpPr>
                    <xdr:cNvPr id="52" name="Abgerundetes Rechteck 51">
                      <a:extLst>
                        <a:ext uri="{FF2B5EF4-FFF2-40B4-BE49-F238E27FC236}">
                          <a16:creationId xmlns:a16="http://schemas.microsoft.com/office/drawing/2014/main" id="{00000000-0008-0000-0100-000034000000}"/>
                        </a:ext>
                      </a:extLst>
                    </xdr:cNvPr>
                    <xdr:cNvSpPr/>
                  </xdr:nvSpPr>
                  <xdr:spPr>
                    <a:xfrm>
                      <a:off x="14363700" y="1174789"/>
                      <a:ext cx="516467" cy="412750"/>
                    </a:xfrm>
                    <a:prstGeom prst="roundRect">
                      <a:avLst/>
                    </a:prstGeom>
                  </xdr:spPr>
                  <xdr:style>
                    <a:lnRef idx="2">
                      <a:schemeClr val="accent6">
                        <a:shade val="50000"/>
                      </a:schemeClr>
                    </a:lnRef>
                    <a:fillRef idx="1">
                      <a:schemeClr val="accent6"/>
                    </a:fillRef>
                    <a:effectRef idx="0">
                      <a:schemeClr val="accent6"/>
                    </a:effectRef>
                    <a:fontRef idx="minor">
                      <a:schemeClr val="lt1"/>
                    </a:fontRef>
                  </xdr:style>
                  <xdr:txBody>
                    <a:bodyPr vertOverflow="clip" horzOverflow="clip" rtlCol="0" anchor="ctr"/>
                    <a:lstStyle/>
                    <a:p>
                      <a:pPr algn="ctr"/>
                      <a:r>
                        <a:rPr lang="de-CH" sz="2000" b="1"/>
                        <a:t>11</a:t>
                      </a:r>
                      <a:endParaRPr lang="de-CH" sz="1100" b="1"/>
                    </a:p>
                  </xdr:txBody>
                </xdr:sp>
                <xdr:sp macro="[0]!Anz_12" textlink="">
                  <xdr:nvSpPr>
                    <xdr:cNvPr id="53" name="Abgerundetes Rechteck 52">
                      <a:extLst>
                        <a:ext uri="{FF2B5EF4-FFF2-40B4-BE49-F238E27FC236}">
                          <a16:creationId xmlns:a16="http://schemas.microsoft.com/office/drawing/2014/main" id="{00000000-0008-0000-0100-000035000000}"/>
                        </a:ext>
                      </a:extLst>
                    </xdr:cNvPr>
                    <xdr:cNvSpPr/>
                  </xdr:nvSpPr>
                  <xdr:spPr>
                    <a:xfrm>
                      <a:off x="14878050" y="1174789"/>
                      <a:ext cx="516467" cy="412750"/>
                    </a:xfrm>
                    <a:prstGeom prst="roundRect">
                      <a:avLst/>
                    </a:prstGeom>
                  </xdr:spPr>
                  <xdr:style>
                    <a:lnRef idx="2">
                      <a:schemeClr val="accent6">
                        <a:shade val="50000"/>
                      </a:schemeClr>
                    </a:lnRef>
                    <a:fillRef idx="1">
                      <a:schemeClr val="accent6"/>
                    </a:fillRef>
                    <a:effectRef idx="0">
                      <a:schemeClr val="accent6"/>
                    </a:effectRef>
                    <a:fontRef idx="minor">
                      <a:schemeClr val="lt1"/>
                    </a:fontRef>
                  </xdr:style>
                  <xdr:txBody>
                    <a:bodyPr vertOverflow="clip" horzOverflow="clip" rtlCol="0" anchor="ctr"/>
                    <a:lstStyle/>
                    <a:p>
                      <a:pPr algn="ctr"/>
                      <a:r>
                        <a:rPr lang="de-CH" sz="2000" b="1"/>
                        <a:t>12</a:t>
                      </a:r>
                      <a:endParaRPr lang="de-CH" sz="1100" b="1"/>
                    </a:p>
                  </xdr:txBody>
                </xdr:sp>
                <xdr:sp macro="[0]!Anz_13" textlink="">
                  <xdr:nvSpPr>
                    <xdr:cNvPr id="54" name="Abgerundetes Rechteck 53">
                      <a:extLst>
                        <a:ext uri="{FF2B5EF4-FFF2-40B4-BE49-F238E27FC236}">
                          <a16:creationId xmlns:a16="http://schemas.microsoft.com/office/drawing/2014/main" id="{00000000-0008-0000-0100-000036000000}"/>
                        </a:ext>
                      </a:extLst>
                    </xdr:cNvPr>
                    <xdr:cNvSpPr/>
                  </xdr:nvSpPr>
                  <xdr:spPr>
                    <a:xfrm>
                      <a:off x="15392400" y="1174789"/>
                      <a:ext cx="516467" cy="412750"/>
                    </a:xfrm>
                    <a:prstGeom prst="roundRect">
                      <a:avLst/>
                    </a:prstGeom>
                  </xdr:spPr>
                  <xdr:style>
                    <a:lnRef idx="2">
                      <a:schemeClr val="accent6">
                        <a:shade val="50000"/>
                      </a:schemeClr>
                    </a:lnRef>
                    <a:fillRef idx="1">
                      <a:schemeClr val="accent6"/>
                    </a:fillRef>
                    <a:effectRef idx="0">
                      <a:schemeClr val="accent6"/>
                    </a:effectRef>
                    <a:fontRef idx="minor">
                      <a:schemeClr val="lt1"/>
                    </a:fontRef>
                  </xdr:style>
                  <xdr:txBody>
                    <a:bodyPr vertOverflow="clip" horzOverflow="clip" rtlCol="0" anchor="ctr"/>
                    <a:lstStyle/>
                    <a:p>
                      <a:pPr algn="ctr"/>
                      <a:r>
                        <a:rPr lang="de-CH" sz="2000" b="1"/>
                        <a:t>13</a:t>
                      </a:r>
                      <a:endParaRPr lang="de-CH" sz="1100" b="1"/>
                    </a:p>
                  </xdr:txBody>
                </xdr:sp>
              </xdr:grpSp>
            </xdr:grpSp>
          </xdr:grpSp>
          <xdr:sp macro="[0]!Sort_unter_Jahr" textlink="">
            <xdr:nvSpPr>
              <xdr:cNvPr id="55" name="Rahmen 54" descr="Anlässe oberhalb von  % zeichen eingeben ! " title="1. Anlässe eingeben">
                <a:extLst>
                  <a:ext uri="{FF2B5EF4-FFF2-40B4-BE49-F238E27FC236}">
                    <a16:creationId xmlns:a16="http://schemas.microsoft.com/office/drawing/2014/main" id="{00000000-0008-0000-0100-000037000000}"/>
                  </a:ext>
                </a:extLst>
              </xdr:cNvPr>
              <xdr:cNvSpPr/>
            </xdr:nvSpPr>
            <xdr:spPr>
              <a:xfrm>
                <a:off x="3978716" y="7672008"/>
                <a:ext cx="2347404" cy="406599"/>
              </a:xfrm>
              <a:prstGeom prst="bevel">
                <a:avLst/>
              </a:prstGeom>
              <a:solidFill>
                <a:schemeClr val="accent6">
                  <a:lumMod val="60000"/>
                  <a:lumOff val="40000"/>
                </a:schemeClr>
              </a:solidFill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ctr" anchorCtr="0"/>
              <a:lstStyle/>
              <a:p>
                <a:pPr algn="l"/>
                <a:r>
                  <a:rPr lang="de-CH" sz="1600" b="1">
                    <a:solidFill>
                      <a:sysClr val="windowText" lastClr="000000"/>
                    </a:solidFill>
                  </a:rPr>
                  <a:t>Sortiert unter dem Jahr </a:t>
                </a:r>
                <a:endParaRPr lang="de-CH" sz="1100" b="1">
                  <a:solidFill>
                    <a:sysClr val="windowText" lastClr="000000"/>
                  </a:solidFill>
                </a:endParaRPr>
              </a:p>
            </xdr:txBody>
          </xdr:sp>
          <xdr:sp macro="[0]!Sort_Ende_Jahr" textlink="">
            <xdr:nvSpPr>
              <xdr:cNvPr id="56" name="Rahmen 55" descr="Anlässe oberhalb von  % zeichen eingeben ! " title="1. Anlässe eingeben">
                <a:extLst>
                  <a:ext uri="{FF2B5EF4-FFF2-40B4-BE49-F238E27FC236}">
                    <a16:creationId xmlns:a16="http://schemas.microsoft.com/office/drawing/2014/main" id="{00000000-0008-0000-0100-000038000000}"/>
                  </a:ext>
                </a:extLst>
              </xdr:cNvPr>
              <xdr:cNvSpPr/>
            </xdr:nvSpPr>
            <xdr:spPr>
              <a:xfrm>
                <a:off x="6324862" y="7672270"/>
                <a:ext cx="2252929" cy="806006"/>
              </a:xfrm>
              <a:prstGeom prst="bevel">
                <a:avLst/>
              </a:prstGeom>
              <a:solidFill>
                <a:schemeClr val="accent6">
                  <a:lumMod val="60000"/>
                  <a:lumOff val="40000"/>
                </a:schemeClr>
              </a:solidFill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ctr" anchorCtr="0"/>
              <a:lstStyle/>
              <a:p>
                <a:pPr algn="ctr"/>
                <a:r>
                  <a:rPr lang="de-CH" sz="1600" b="1">
                    <a:solidFill>
                      <a:sysClr val="windowText" lastClr="000000"/>
                    </a:solidFill>
                  </a:rPr>
                  <a:t>Sortiert/Druckt </a:t>
                </a:r>
              </a:p>
              <a:p>
                <a:pPr algn="ctr"/>
                <a:r>
                  <a:rPr lang="de-CH" sz="1600" b="1">
                    <a:solidFill>
                      <a:sysClr val="windowText" lastClr="000000"/>
                    </a:solidFill>
                  </a:rPr>
                  <a:t>Ende Jahr  </a:t>
                </a:r>
                <a:endParaRPr lang="de-CH" sz="1100" b="1">
                  <a:solidFill>
                    <a:sysClr val="windowText" lastClr="000000"/>
                  </a:solidFill>
                </a:endParaRPr>
              </a:p>
            </xdr:txBody>
          </xdr:sp>
        </xdr:grpSp>
      </xdr:grpSp>
      <xdr:sp macro="[0]!Sort_nach_Namen" textlink="">
        <xdr:nvSpPr>
          <xdr:cNvPr id="57" name="Rahmen 14" descr="Anlässe oberhalb von  % zeichen eingeben ! " title="1. Anlässe eingeben">
            <a:extLst>
              <a:ext uri="{FF2B5EF4-FFF2-40B4-BE49-F238E27FC236}">
                <a16:creationId xmlns:a16="http://schemas.microsoft.com/office/drawing/2014/main" id="{F4AFB13B-DEE4-4737-9A49-8AE0C4493749}"/>
              </a:ext>
            </a:extLst>
          </xdr:cNvPr>
          <xdr:cNvSpPr/>
        </xdr:nvSpPr>
        <xdr:spPr>
          <a:xfrm>
            <a:off x="9151327" y="4813789"/>
            <a:ext cx="1296865" cy="807380"/>
          </a:xfrm>
          <a:prstGeom prst="bevel">
            <a:avLst/>
          </a:prstGeom>
          <a:solidFill>
            <a:schemeClr val="accent3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 anchorCtr="0"/>
          <a:lstStyle/>
          <a:p>
            <a:pPr algn="l"/>
            <a:r>
              <a:rPr lang="de-CH" sz="1100" b="1">
                <a:solidFill>
                  <a:sysClr val="windowText" lastClr="000000"/>
                </a:solidFill>
              </a:rPr>
              <a:t> </a:t>
            </a:r>
            <a:r>
              <a:rPr lang="de-CH" sz="1200" b="1">
                <a:solidFill>
                  <a:sysClr val="windowText" lastClr="000000"/>
                </a:solidFill>
              </a:rPr>
              <a:t>Nach Namen </a:t>
            </a:r>
            <a:br>
              <a:rPr lang="de-CH" sz="1200" b="1">
                <a:solidFill>
                  <a:sysClr val="windowText" lastClr="000000"/>
                </a:solidFill>
              </a:rPr>
            </a:br>
            <a:r>
              <a:rPr lang="de-CH" sz="1200" b="1">
                <a:solidFill>
                  <a:sysClr val="windowText" lastClr="000000"/>
                </a:solidFill>
              </a:rPr>
              <a:t>  sortieren</a:t>
            </a:r>
            <a:endParaRPr lang="de-CH" sz="1100" b="1">
              <a:solidFill>
                <a:sysClr val="windowText" lastClr="000000"/>
              </a:solidFill>
            </a:endParaRPr>
          </a:p>
        </xdr:txBody>
      </xdr:sp>
    </xdr:grp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2577</xdr:colOff>
      <xdr:row>52</xdr:row>
      <xdr:rowOff>182519</xdr:rowOff>
    </xdr:from>
    <xdr:to>
      <xdr:col>39</xdr:col>
      <xdr:colOff>195877</xdr:colOff>
      <xdr:row>59</xdr:row>
      <xdr:rowOff>184962</xdr:rowOff>
    </xdr:to>
    <xdr:grpSp>
      <xdr:nvGrpSpPr>
        <xdr:cNvPr id="25" name="Gruppieren 24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GrpSpPr/>
      </xdr:nvGrpSpPr>
      <xdr:grpSpPr>
        <a:xfrm>
          <a:off x="12464452" y="7294519"/>
          <a:ext cx="4384300" cy="1669318"/>
          <a:chOff x="15887700" y="790575"/>
          <a:chExt cx="3381375" cy="1343025"/>
        </a:xfrm>
      </xdr:grpSpPr>
      <xdr:sp macro="" textlink="">
        <xdr:nvSpPr>
          <xdr:cNvPr id="26" name="Rechteck 25">
            <a:extLst>
              <a:ext uri="{FF2B5EF4-FFF2-40B4-BE49-F238E27FC236}">
                <a16:creationId xmlns:a16="http://schemas.microsoft.com/office/drawing/2014/main" id="{00000000-0008-0000-0200-00001A000000}"/>
              </a:ext>
            </a:extLst>
          </xdr:cNvPr>
          <xdr:cNvSpPr/>
        </xdr:nvSpPr>
        <xdr:spPr>
          <a:xfrm>
            <a:off x="15887700" y="790575"/>
            <a:ext cx="3381375" cy="1343025"/>
          </a:xfrm>
          <a:prstGeom prst="rect">
            <a:avLst/>
          </a:prstGeom>
        </xdr:spPr>
        <xdr:style>
          <a:lnRef idx="2">
            <a:schemeClr val="accent3">
              <a:shade val="50000"/>
            </a:schemeClr>
          </a:lnRef>
          <a:fillRef idx="1">
            <a:schemeClr val="accent3"/>
          </a:fillRef>
          <a:effectRef idx="0">
            <a:schemeClr val="accent3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de-CH" sz="1100"/>
          </a:p>
        </xdr:txBody>
      </xdr:sp>
      <xdr:sp macro="" textlink="">
        <xdr:nvSpPr>
          <xdr:cNvPr id="27" name="Textfeld 26">
            <a:extLst>
              <a:ext uri="{FF2B5EF4-FFF2-40B4-BE49-F238E27FC236}">
                <a16:creationId xmlns:a16="http://schemas.microsoft.com/office/drawing/2014/main" id="{00000000-0008-0000-0200-00001B000000}"/>
              </a:ext>
            </a:extLst>
          </xdr:cNvPr>
          <xdr:cNvSpPr txBox="1"/>
        </xdr:nvSpPr>
        <xdr:spPr>
          <a:xfrm>
            <a:off x="16257495" y="812987"/>
            <a:ext cx="2621055" cy="310963"/>
          </a:xfrm>
          <a:prstGeom prst="rect">
            <a:avLst/>
          </a:prstGeom>
          <a:solidFill>
            <a:srgbClr val="92D050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de-CH" sz="1400" b="1"/>
              <a:t>4. Anzahl zählende Schiessen</a:t>
            </a:r>
          </a:p>
        </xdr:txBody>
      </xdr:sp>
      <xdr:grpSp>
        <xdr:nvGrpSpPr>
          <xdr:cNvPr id="28" name="Gruppieren 27">
            <a:extLst>
              <a:ext uri="{FF2B5EF4-FFF2-40B4-BE49-F238E27FC236}">
                <a16:creationId xmlns:a16="http://schemas.microsoft.com/office/drawing/2014/main" id="{00000000-0008-0000-0200-00001C000000}"/>
              </a:ext>
            </a:extLst>
          </xdr:cNvPr>
          <xdr:cNvGrpSpPr/>
        </xdr:nvGrpSpPr>
        <xdr:grpSpPr>
          <a:xfrm>
            <a:off x="16421100" y="1171575"/>
            <a:ext cx="2383367" cy="920789"/>
            <a:chOff x="13525500" y="666750"/>
            <a:chExt cx="2383367" cy="920789"/>
          </a:xfrm>
        </xdr:grpSpPr>
        <xdr:sp macro="[0]!Anz_08" textlink="">
          <xdr:nvSpPr>
            <xdr:cNvPr id="29" name="Abgerundetes Rechteck 28">
              <a:extLst>
                <a:ext uri="{FF2B5EF4-FFF2-40B4-BE49-F238E27FC236}">
                  <a16:creationId xmlns:a16="http://schemas.microsoft.com/office/drawing/2014/main" id="{00000000-0008-0000-0200-00001D000000}"/>
                </a:ext>
              </a:extLst>
            </xdr:cNvPr>
            <xdr:cNvSpPr/>
          </xdr:nvSpPr>
          <xdr:spPr>
            <a:xfrm>
              <a:off x="13944600" y="666750"/>
              <a:ext cx="421217" cy="412750"/>
            </a:xfrm>
            <a:prstGeom prst="roundRect">
              <a:avLst/>
            </a:prstGeom>
          </xdr:spPr>
          <xdr:style>
            <a:lnRef idx="2">
              <a:schemeClr val="accent6">
                <a:shade val="50000"/>
              </a:schemeClr>
            </a:lnRef>
            <a:fillRef idx="1">
              <a:schemeClr val="accent6"/>
            </a:fillRef>
            <a:effectRef idx="0">
              <a:schemeClr val="accent6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lang="de-CH" sz="2000" b="1"/>
                <a:t>8</a:t>
              </a:r>
              <a:endParaRPr lang="de-CH" sz="1100" b="1"/>
            </a:p>
          </xdr:txBody>
        </xdr:sp>
        <xdr:sp macro="[0]!Anz_09" textlink="">
          <xdr:nvSpPr>
            <xdr:cNvPr id="30" name="Abgerundetes Rechteck 29">
              <a:extLst>
                <a:ext uri="{FF2B5EF4-FFF2-40B4-BE49-F238E27FC236}">
                  <a16:creationId xmlns:a16="http://schemas.microsoft.com/office/drawing/2014/main" id="{00000000-0008-0000-0200-00001E000000}"/>
                </a:ext>
              </a:extLst>
            </xdr:cNvPr>
            <xdr:cNvSpPr/>
          </xdr:nvSpPr>
          <xdr:spPr>
            <a:xfrm>
              <a:off x="14363700" y="666750"/>
              <a:ext cx="516467" cy="412750"/>
            </a:xfrm>
            <a:prstGeom prst="roundRect">
              <a:avLst/>
            </a:prstGeom>
          </xdr:spPr>
          <xdr:style>
            <a:lnRef idx="2">
              <a:schemeClr val="accent6">
                <a:shade val="50000"/>
              </a:schemeClr>
            </a:lnRef>
            <a:fillRef idx="1">
              <a:schemeClr val="accent6"/>
            </a:fillRef>
            <a:effectRef idx="0">
              <a:schemeClr val="accent6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lang="de-CH" sz="2000" b="1"/>
                <a:t>9</a:t>
              </a:r>
              <a:endParaRPr lang="de-CH" sz="1100" b="1"/>
            </a:p>
          </xdr:txBody>
        </xdr:sp>
        <xdr:sp macro="[0]!Anz_10" textlink="">
          <xdr:nvSpPr>
            <xdr:cNvPr id="31" name="Abgerundetes Rechteck 30">
              <a:extLst>
                <a:ext uri="{FF2B5EF4-FFF2-40B4-BE49-F238E27FC236}">
                  <a16:creationId xmlns:a16="http://schemas.microsoft.com/office/drawing/2014/main" id="{00000000-0008-0000-0200-00001F000000}"/>
                </a:ext>
              </a:extLst>
            </xdr:cNvPr>
            <xdr:cNvSpPr/>
          </xdr:nvSpPr>
          <xdr:spPr>
            <a:xfrm>
              <a:off x="14878050" y="666750"/>
              <a:ext cx="516467" cy="412750"/>
            </a:xfrm>
            <a:prstGeom prst="roundRect">
              <a:avLst/>
            </a:prstGeom>
          </xdr:spPr>
          <xdr:style>
            <a:lnRef idx="2">
              <a:schemeClr val="accent6">
                <a:shade val="50000"/>
              </a:schemeClr>
            </a:lnRef>
            <a:fillRef idx="1">
              <a:schemeClr val="accent6"/>
            </a:fillRef>
            <a:effectRef idx="0">
              <a:schemeClr val="accent6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lang="de-CH" sz="2000" b="1"/>
                <a:t>10</a:t>
              </a:r>
              <a:endParaRPr lang="de-CH" sz="1100" b="1"/>
            </a:p>
          </xdr:txBody>
        </xdr:sp>
        <xdr:sp macro="[0]!Anz_11" textlink="">
          <xdr:nvSpPr>
            <xdr:cNvPr id="32" name="Abgerundetes Rechteck 31">
              <a:extLst>
                <a:ext uri="{FF2B5EF4-FFF2-40B4-BE49-F238E27FC236}">
                  <a16:creationId xmlns:a16="http://schemas.microsoft.com/office/drawing/2014/main" id="{00000000-0008-0000-0200-000020000000}"/>
                </a:ext>
              </a:extLst>
            </xdr:cNvPr>
            <xdr:cNvSpPr/>
          </xdr:nvSpPr>
          <xdr:spPr>
            <a:xfrm>
              <a:off x="15392400" y="666750"/>
              <a:ext cx="516467" cy="412750"/>
            </a:xfrm>
            <a:prstGeom prst="roundRect">
              <a:avLst/>
            </a:prstGeom>
          </xdr:spPr>
          <xdr:style>
            <a:lnRef idx="2">
              <a:schemeClr val="accent6">
                <a:shade val="50000"/>
              </a:schemeClr>
            </a:lnRef>
            <a:fillRef idx="1">
              <a:schemeClr val="accent6"/>
            </a:fillRef>
            <a:effectRef idx="0">
              <a:schemeClr val="accent6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lang="de-CH" sz="2000" b="1"/>
                <a:t>11</a:t>
              </a:r>
              <a:endParaRPr lang="de-CH" sz="1100" b="1"/>
            </a:p>
          </xdr:txBody>
        </xdr:sp>
        <xdr:sp macro="[0]!Anz_07" textlink="">
          <xdr:nvSpPr>
            <xdr:cNvPr id="33" name="Abgerundetes Rechteck 32">
              <a:extLst>
                <a:ext uri="{FF2B5EF4-FFF2-40B4-BE49-F238E27FC236}">
                  <a16:creationId xmlns:a16="http://schemas.microsoft.com/office/drawing/2014/main" id="{00000000-0008-0000-0200-000021000000}"/>
                </a:ext>
              </a:extLst>
            </xdr:cNvPr>
            <xdr:cNvSpPr/>
          </xdr:nvSpPr>
          <xdr:spPr>
            <a:xfrm>
              <a:off x="13525500" y="666750"/>
              <a:ext cx="421217" cy="412750"/>
            </a:xfrm>
            <a:prstGeom prst="roundRect">
              <a:avLst/>
            </a:prstGeom>
          </xdr:spPr>
          <xdr:style>
            <a:lnRef idx="2">
              <a:schemeClr val="accent6">
                <a:shade val="50000"/>
              </a:schemeClr>
            </a:lnRef>
            <a:fillRef idx="1">
              <a:schemeClr val="accent6"/>
            </a:fillRef>
            <a:effectRef idx="0">
              <a:schemeClr val="accent6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lang="de-CH" sz="2000" b="1"/>
                <a:t>7</a:t>
              </a:r>
              <a:endParaRPr lang="de-CH" sz="1100" b="1"/>
            </a:p>
          </xdr:txBody>
        </xdr:sp>
        <xdr:sp macro="[0]!Anz_12" textlink="">
          <xdr:nvSpPr>
            <xdr:cNvPr id="34" name="Abgerundetes Rechteck 33">
              <a:extLst>
                <a:ext uri="{FF2B5EF4-FFF2-40B4-BE49-F238E27FC236}">
                  <a16:creationId xmlns:a16="http://schemas.microsoft.com/office/drawing/2014/main" id="{00000000-0008-0000-0200-000022000000}"/>
                </a:ext>
              </a:extLst>
            </xdr:cNvPr>
            <xdr:cNvSpPr/>
          </xdr:nvSpPr>
          <xdr:spPr>
            <a:xfrm>
              <a:off x="13525500" y="1174789"/>
              <a:ext cx="421217" cy="412750"/>
            </a:xfrm>
            <a:prstGeom prst="roundRect">
              <a:avLst/>
            </a:prstGeom>
          </xdr:spPr>
          <xdr:style>
            <a:lnRef idx="2">
              <a:schemeClr val="accent6">
                <a:shade val="50000"/>
              </a:schemeClr>
            </a:lnRef>
            <a:fillRef idx="1">
              <a:schemeClr val="accent6"/>
            </a:fillRef>
            <a:effectRef idx="0">
              <a:schemeClr val="accent6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lang="de-CH" sz="2000" b="1"/>
                <a:t>12</a:t>
              </a:r>
              <a:endParaRPr lang="de-CH" sz="1100" b="1"/>
            </a:p>
          </xdr:txBody>
        </xdr:sp>
        <xdr:sp macro="[0]!Anz_13" textlink="">
          <xdr:nvSpPr>
            <xdr:cNvPr id="35" name="Abgerundetes Rechteck 34">
              <a:extLst>
                <a:ext uri="{FF2B5EF4-FFF2-40B4-BE49-F238E27FC236}">
                  <a16:creationId xmlns:a16="http://schemas.microsoft.com/office/drawing/2014/main" id="{00000000-0008-0000-0200-000023000000}"/>
                </a:ext>
              </a:extLst>
            </xdr:cNvPr>
            <xdr:cNvSpPr/>
          </xdr:nvSpPr>
          <xdr:spPr>
            <a:xfrm>
              <a:off x="13944600" y="1174789"/>
              <a:ext cx="421217" cy="412750"/>
            </a:xfrm>
            <a:prstGeom prst="roundRect">
              <a:avLst/>
            </a:prstGeom>
          </xdr:spPr>
          <xdr:style>
            <a:lnRef idx="2">
              <a:schemeClr val="accent6">
                <a:shade val="50000"/>
              </a:schemeClr>
            </a:lnRef>
            <a:fillRef idx="1">
              <a:schemeClr val="accent6"/>
            </a:fillRef>
            <a:effectRef idx="0">
              <a:schemeClr val="accent6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lang="de-CH" sz="2000" b="1"/>
                <a:t>13</a:t>
              </a:r>
              <a:endParaRPr lang="de-CH" sz="1100" b="1"/>
            </a:p>
          </xdr:txBody>
        </xdr:sp>
        <xdr:sp macro="[0]!Anz_14" textlink="">
          <xdr:nvSpPr>
            <xdr:cNvPr id="36" name="Abgerundetes Rechteck 35">
              <a:extLst>
                <a:ext uri="{FF2B5EF4-FFF2-40B4-BE49-F238E27FC236}">
                  <a16:creationId xmlns:a16="http://schemas.microsoft.com/office/drawing/2014/main" id="{00000000-0008-0000-0200-000024000000}"/>
                </a:ext>
              </a:extLst>
            </xdr:cNvPr>
            <xdr:cNvSpPr/>
          </xdr:nvSpPr>
          <xdr:spPr>
            <a:xfrm>
              <a:off x="14363700" y="1174789"/>
              <a:ext cx="516467" cy="412750"/>
            </a:xfrm>
            <a:prstGeom prst="roundRect">
              <a:avLst/>
            </a:prstGeom>
          </xdr:spPr>
          <xdr:style>
            <a:lnRef idx="2">
              <a:schemeClr val="accent6">
                <a:shade val="50000"/>
              </a:schemeClr>
            </a:lnRef>
            <a:fillRef idx="1">
              <a:schemeClr val="accent6"/>
            </a:fillRef>
            <a:effectRef idx="0">
              <a:schemeClr val="accent6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lang="de-CH" sz="2000" b="1"/>
                <a:t>14</a:t>
              </a:r>
              <a:endParaRPr lang="de-CH" sz="1100" b="1"/>
            </a:p>
          </xdr:txBody>
        </xdr:sp>
        <xdr:sp macro="[0]!Anz_15" textlink="">
          <xdr:nvSpPr>
            <xdr:cNvPr id="37" name="Abgerundetes Rechteck 36">
              <a:extLst>
                <a:ext uri="{FF2B5EF4-FFF2-40B4-BE49-F238E27FC236}">
                  <a16:creationId xmlns:a16="http://schemas.microsoft.com/office/drawing/2014/main" id="{00000000-0008-0000-0200-000025000000}"/>
                </a:ext>
              </a:extLst>
            </xdr:cNvPr>
            <xdr:cNvSpPr/>
          </xdr:nvSpPr>
          <xdr:spPr>
            <a:xfrm>
              <a:off x="14878050" y="1174789"/>
              <a:ext cx="516467" cy="412750"/>
            </a:xfrm>
            <a:prstGeom prst="roundRect">
              <a:avLst/>
            </a:prstGeom>
          </xdr:spPr>
          <xdr:style>
            <a:lnRef idx="2">
              <a:schemeClr val="accent6">
                <a:shade val="50000"/>
              </a:schemeClr>
            </a:lnRef>
            <a:fillRef idx="1">
              <a:schemeClr val="accent6"/>
            </a:fillRef>
            <a:effectRef idx="0">
              <a:schemeClr val="accent6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lang="de-CH" sz="2000" b="1"/>
                <a:t>15</a:t>
              </a:r>
              <a:endParaRPr lang="de-CH" sz="1100" b="1"/>
            </a:p>
          </xdr:txBody>
        </xdr:sp>
        <xdr:sp macro="[0]!Anz_16" textlink="">
          <xdr:nvSpPr>
            <xdr:cNvPr id="38" name="Abgerundetes Rechteck 37">
              <a:extLst>
                <a:ext uri="{FF2B5EF4-FFF2-40B4-BE49-F238E27FC236}">
                  <a16:creationId xmlns:a16="http://schemas.microsoft.com/office/drawing/2014/main" id="{00000000-0008-0000-0200-000026000000}"/>
                </a:ext>
              </a:extLst>
            </xdr:cNvPr>
            <xdr:cNvSpPr/>
          </xdr:nvSpPr>
          <xdr:spPr>
            <a:xfrm>
              <a:off x="15392400" y="1174789"/>
              <a:ext cx="516467" cy="412750"/>
            </a:xfrm>
            <a:prstGeom prst="roundRect">
              <a:avLst/>
            </a:prstGeom>
          </xdr:spPr>
          <xdr:style>
            <a:lnRef idx="2">
              <a:schemeClr val="accent6">
                <a:shade val="50000"/>
              </a:schemeClr>
            </a:lnRef>
            <a:fillRef idx="1">
              <a:schemeClr val="accent6"/>
            </a:fillRef>
            <a:effectRef idx="0">
              <a:schemeClr val="accent6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lang="de-CH" sz="2000" b="1"/>
                <a:t>16</a:t>
              </a:r>
              <a:endParaRPr lang="de-CH" sz="1100" b="1"/>
            </a:p>
          </xdr:txBody>
        </xdr:sp>
      </xdr:grpSp>
    </xdr:grpSp>
    <xdr:clientData fPrintsWithSheet="0"/>
  </xdr:twoCellAnchor>
  <xdr:twoCellAnchor>
    <xdr:from>
      <xdr:col>16</xdr:col>
      <xdr:colOff>178591</xdr:colOff>
      <xdr:row>66</xdr:row>
      <xdr:rowOff>15775</xdr:rowOff>
    </xdr:from>
    <xdr:to>
      <xdr:col>21</xdr:col>
      <xdr:colOff>436404</xdr:colOff>
      <xdr:row>72</xdr:row>
      <xdr:rowOff>29438</xdr:rowOff>
    </xdr:to>
    <xdr:sp macro="[0]!Sortieren" textlink="">
      <xdr:nvSpPr>
        <xdr:cNvPr id="39" name="Rahmen 38">
          <a:extLst>
            <a:ext uri="{FF2B5EF4-FFF2-40B4-BE49-F238E27FC236}">
              <a16:creationId xmlns:a16="http://schemas.microsoft.com/office/drawing/2014/main" id="{00000000-0008-0000-0200-000027000000}"/>
            </a:ext>
          </a:extLst>
        </xdr:cNvPr>
        <xdr:cNvSpPr/>
      </xdr:nvSpPr>
      <xdr:spPr>
        <a:xfrm>
          <a:off x="6357935" y="9909869"/>
          <a:ext cx="2520000" cy="870913"/>
        </a:xfrm>
        <a:prstGeom prst="bevel">
          <a:avLst/>
        </a:prstGeom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/>
          <a:r>
            <a:rPr lang="de-CH" sz="1800" b="1">
              <a:solidFill>
                <a:sysClr val="windowText" lastClr="000000"/>
              </a:solidFill>
            </a:rPr>
            <a:t>6. Sortiert Resultate </a:t>
          </a:r>
          <a:endParaRPr lang="de-CH" sz="1200" b="1">
            <a:solidFill>
              <a:sysClr val="windowText" lastClr="000000"/>
            </a:solidFill>
          </a:endParaRPr>
        </a:p>
      </xdr:txBody>
    </xdr:sp>
    <xdr:clientData fPrintsWithSheet="0"/>
  </xdr:twoCellAnchor>
  <xdr:twoCellAnchor editAs="absolute">
    <xdr:from>
      <xdr:col>4</xdr:col>
      <xdr:colOff>190500</xdr:colOff>
      <xdr:row>66</xdr:row>
      <xdr:rowOff>11907</xdr:rowOff>
    </xdr:from>
    <xdr:to>
      <xdr:col>13</xdr:col>
      <xdr:colOff>196402</xdr:colOff>
      <xdr:row>72</xdr:row>
      <xdr:rowOff>131574</xdr:rowOff>
    </xdr:to>
    <xdr:sp macro="[0]!Auswertung" textlink="">
      <xdr:nvSpPr>
        <xdr:cNvPr id="18" name="Rahmen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SpPr/>
      </xdr:nvSpPr>
      <xdr:spPr>
        <a:xfrm>
          <a:off x="1547813" y="9906001"/>
          <a:ext cx="3470620" cy="976917"/>
        </a:xfrm>
        <a:prstGeom prst="bevel">
          <a:avLst/>
        </a:prstGeom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/>
          <a:r>
            <a:rPr lang="de-CH" sz="2000" b="1">
              <a:solidFill>
                <a:sysClr val="windowText" lastClr="000000"/>
              </a:solidFill>
            </a:rPr>
            <a:t>3.</a:t>
          </a:r>
          <a:r>
            <a:rPr lang="de-CH" sz="2000" b="1" baseline="0">
              <a:solidFill>
                <a:sysClr val="windowText" lastClr="000000"/>
              </a:solidFill>
            </a:rPr>
            <a:t> Auswertung</a:t>
          </a:r>
        </a:p>
        <a:p>
          <a:pPr algn="l"/>
          <a:r>
            <a:rPr lang="de-CH" sz="2000" b="1" baseline="0">
              <a:solidFill>
                <a:sysClr val="windowText" lastClr="000000"/>
              </a:solidFill>
            </a:rPr>
            <a:t> am Ende aller Schiessen</a:t>
          </a:r>
          <a:endParaRPr lang="de-CH" sz="2000" b="1">
            <a:solidFill>
              <a:sysClr val="windowText" lastClr="000000"/>
            </a:solidFill>
          </a:endParaRP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1">
    <tabColor rgb="FFFFFF00"/>
    <pageSetUpPr fitToPage="1"/>
  </sheetPr>
  <dimension ref="A1:XFD1048565"/>
  <sheetViews>
    <sheetView workbookViewId="0">
      <selection activeCell="B11" sqref="B11"/>
    </sheetView>
  </sheetViews>
  <sheetFormatPr baseColWidth="10" defaultRowHeight="15"/>
  <cols>
    <col min="1" max="1" width="5.28515625" customWidth="1"/>
    <col min="13" max="13" width="26" customWidth="1"/>
  </cols>
  <sheetData>
    <row r="1" spans="1:27">
      <c r="A1" s="22" t="s">
        <v>213</v>
      </c>
    </row>
    <row r="2" spans="1:27">
      <c r="AA2" s="257" t="s">
        <v>193</v>
      </c>
    </row>
    <row r="3" spans="1:27" ht="20.25" customHeight="1">
      <c r="AA3" t="s">
        <v>196</v>
      </c>
    </row>
    <row r="4" spans="1:27" ht="20.25" customHeight="1">
      <c r="AA4" t="s">
        <v>194</v>
      </c>
    </row>
    <row r="5" spans="1:27" ht="20.25" customHeight="1">
      <c r="AA5" t="s">
        <v>195</v>
      </c>
    </row>
    <row r="6" spans="1:27" ht="20.25" customHeight="1">
      <c r="B6" s="18" t="s">
        <v>21</v>
      </c>
    </row>
    <row r="7" spans="1:27" ht="20.25" customHeight="1">
      <c r="A7" s="39">
        <v>1</v>
      </c>
      <c r="B7" s="40" t="s">
        <v>198</v>
      </c>
      <c r="C7" s="40"/>
    </row>
    <row r="8" spans="1:27" ht="20.25" customHeight="1">
      <c r="A8" s="39">
        <v>2</v>
      </c>
      <c r="B8" s="4" t="s">
        <v>172</v>
      </c>
      <c r="C8" s="40"/>
    </row>
    <row r="9" spans="1:27" ht="20.25" customHeight="1">
      <c r="A9" s="39">
        <v>3</v>
      </c>
      <c r="B9" s="248" t="s">
        <v>174</v>
      </c>
      <c r="C9" s="40"/>
    </row>
    <row r="10" spans="1:27" ht="20.25" customHeight="1">
      <c r="A10" s="39">
        <v>4</v>
      </c>
      <c r="B10" s="40" t="s">
        <v>256</v>
      </c>
      <c r="C10" s="40"/>
    </row>
    <row r="11" spans="1:27" ht="20.25" customHeight="1">
      <c r="A11" s="39">
        <v>5</v>
      </c>
      <c r="B11" s="40" t="s">
        <v>260</v>
      </c>
      <c r="C11" s="40"/>
    </row>
    <row r="12" spans="1:27" ht="20.25" customHeight="1">
      <c r="A12" s="39">
        <v>6</v>
      </c>
      <c r="B12" s="40" t="s">
        <v>175</v>
      </c>
      <c r="C12" s="40"/>
    </row>
    <row r="13" spans="1:27" ht="20.25" customHeight="1">
      <c r="A13" s="39">
        <v>7</v>
      </c>
      <c r="B13" s="4" t="s">
        <v>176</v>
      </c>
      <c r="C13" s="40"/>
    </row>
    <row r="14" spans="1:27" ht="20.25" customHeight="1">
      <c r="A14" s="39">
        <v>8</v>
      </c>
      <c r="B14" t="s">
        <v>207</v>
      </c>
      <c r="C14" s="40"/>
    </row>
    <row r="15" spans="1:27" ht="20.25" customHeight="1">
      <c r="A15" s="39">
        <v>9</v>
      </c>
      <c r="B15" t="s">
        <v>208</v>
      </c>
      <c r="C15" s="40"/>
    </row>
    <row r="16" spans="1:27" ht="20.25" customHeight="1">
      <c r="A16" s="39">
        <v>10</v>
      </c>
      <c r="B16" s="40" t="s">
        <v>182</v>
      </c>
      <c r="C16" s="40"/>
    </row>
    <row r="17" spans="1:3" ht="20.25" customHeight="1">
      <c r="A17" s="39">
        <v>11</v>
      </c>
      <c r="B17" s="40" t="s">
        <v>183</v>
      </c>
      <c r="C17" s="40"/>
    </row>
    <row r="18" spans="1:3" ht="20.25" customHeight="1">
      <c r="A18" s="39">
        <v>12</v>
      </c>
      <c r="B18" s="40" t="s">
        <v>177</v>
      </c>
      <c r="C18" s="40"/>
    </row>
    <row r="19" spans="1:3" ht="20.25" customHeight="1">
      <c r="A19" s="39">
        <v>13</v>
      </c>
      <c r="B19" s="40" t="s">
        <v>178</v>
      </c>
      <c r="C19" s="40"/>
    </row>
    <row r="20" spans="1:3" ht="15.75">
      <c r="A20" s="39">
        <v>14</v>
      </c>
      <c r="B20" s="40" t="s">
        <v>201</v>
      </c>
      <c r="C20" s="40"/>
    </row>
    <row r="21" spans="1:3" ht="15.75">
      <c r="A21" s="39">
        <v>15</v>
      </c>
      <c r="B21" s="126" t="s">
        <v>22</v>
      </c>
      <c r="C21" s="40"/>
    </row>
    <row r="22" spans="1:3" ht="15.75">
      <c r="C22" s="40"/>
    </row>
    <row r="23" spans="1:3" ht="15.75">
      <c r="B23" s="40" t="s">
        <v>173</v>
      </c>
      <c r="C23" s="40"/>
    </row>
    <row r="24" spans="1:3" ht="15.75">
      <c r="C24" s="40"/>
    </row>
    <row r="25" spans="1:3" ht="15.75">
      <c r="C25" s="40"/>
    </row>
    <row r="26" spans="1:3" ht="15.75">
      <c r="C26" s="40"/>
    </row>
    <row r="27" spans="1:3" ht="15.75">
      <c r="C27" s="40"/>
    </row>
    <row r="28" spans="1:3" ht="15.75">
      <c r="C28" s="40"/>
    </row>
    <row r="29" spans="1:3" ht="15.75">
      <c r="C29" s="40"/>
    </row>
    <row r="30" spans="1:3" ht="15.75">
      <c r="A30" t="s">
        <v>241</v>
      </c>
      <c r="C30" s="40"/>
    </row>
    <row r="31" spans="1:3" ht="15.75">
      <c r="A31" t="s">
        <v>242</v>
      </c>
      <c r="C31" s="40"/>
    </row>
    <row r="32" spans="1:3" ht="15.75">
      <c r="A32" t="s">
        <v>243</v>
      </c>
      <c r="C32" s="40"/>
    </row>
    <row r="33" spans="1:3" ht="15.75">
      <c r="A33" t="s">
        <v>244</v>
      </c>
      <c r="C33" s="40"/>
    </row>
    <row r="34" spans="1:3" ht="15.75">
      <c r="A34" t="s">
        <v>245</v>
      </c>
      <c r="C34" s="40"/>
    </row>
    <row r="35" spans="1:3" ht="15.75">
      <c r="A35" t="s">
        <v>212</v>
      </c>
      <c r="C35" s="40"/>
    </row>
    <row r="36" spans="1:3" ht="15.75">
      <c r="A36" t="s">
        <v>213</v>
      </c>
      <c r="B36" t="s">
        <v>257</v>
      </c>
      <c r="C36" s="40"/>
    </row>
    <row r="37" spans="1:3" ht="15.75">
      <c r="A37" t="s">
        <v>214</v>
      </c>
      <c r="B37" t="s">
        <v>238</v>
      </c>
      <c r="C37" s="40"/>
    </row>
    <row r="38" spans="1:3" ht="15.75">
      <c r="A38" t="s">
        <v>215</v>
      </c>
      <c r="B38" t="s">
        <v>239</v>
      </c>
      <c r="C38" s="40"/>
    </row>
    <row r="39" spans="1:3" ht="15.75">
      <c r="A39" t="s">
        <v>216</v>
      </c>
      <c r="B39" t="s">
        <v>240</v>
      </c>
      <c r="C39" s="40"/>
    </row>
    <row r="40" spans="1:3" ht="15.75">
      <c r="A40" t="s">
        <v>202</v>
      </c>
      <c r="B40" s="40" t="s">
        <v>209</v>
      </c>
      <c r="C40" s="40"/>
    </row>
    <row r="41" spans="1:3" ht="15.75">
      <c r="A41" t="s">
        <v>203</v>
      </c>
      <c r="B41" t="s">
        <v>210</v>
      </c>
      <c r="C41" s="40"/>
    </row>
    <row r="42" spans="1:3" ht="15.75">
      <c r="A42" t="s">
        <v>204</v>
      </c>
      <c r="B42" t="s">
        <v>185</v>
      </c>
      <c r="C42" s="40"/>
    </row>
    <row r="43" spans="1:3" ht="15.75">
      <c r="A43" t="s">
        <v>205</v>
      </c>
      <c r="B43" t="s">
        <v>206</v>
      </c>
      <c r="C43" s="40"/>
    </row>
    <row r="44" spans="1:3" ht="15.75">
      <c r="A44" t="s">
        <v>199</v>
      </c>
      <c r="B44" t="s">
        <v>185</v>
      </c>
      <c r="C44" s="40"/>
    </row>
    <row r="45" spans="1:3" ht="15.75">
      <c r="A45" t="s">
        <v>181</v>
      </c>
      <c r="B45" t="s">
        <v>211</v>
      </c>
      <c r="C45" s="40"/>
    </row>
    <row r="46" spans="1:3" ht="15.75">
      <c r="A46" t="s">
        <v>184</v>
      </c>
      <c r="B46" t="s">
        <v>185</v>
      </c>
      <c r="C46" s="40"/>
    </row>
    <row r="47" spans="1:3" ht="15.75">
      <c r="A47" t="s">
        <v>150</v>
      </c>
      <c r="B47" t="s">
        <v>186</v>
      </c>
      <c r="C47" s="40"/>
    </row>
    <row r="48" spans="1:3" ht="15.75">
      <c r="A48" t="s">
        <v>149</v>
      </c>
      <c r="B48" t="s">
        <v>187</v>
      </c>
      <c r="C48" s="40"/>
    </row>
    <row r="49" spans="1:3" ht="15.75">
      <c r="A49" t="s">
        <v>148</v>
      </c>
      <c r="C49" s="40"/>
    </row>
    <row r="50" spans="1:3" ht="15.75">
      <c r="A50" t="s">
        <v>147</v>
      </c>
      <c r="B50" t="s">
        <v>185</v>
      </c>
      <c r="C50" s="40"/>
    </row>
    <row r="51" spans="1:3" ht="15.75">
      <c r="A51" t="s">
        <v>146</v>
      </c>
      <c r="B51" t="s">
        <v>188</v>
      </c>
      <c r="C51" s="40"/>
    </row>
    <row r="52" spans="1:3" ht="15.75">
      <c r="A52" t="s">
        <v>145</v>
      </c>
      <c r="B52" t="s">
        <v>189</v>
      </c>
      <c r="C52" s="40"/>
    </row>
    <row r="53" spans="1:3" ht="15.75">
      <c r="A53" t="s">
        <v>144</v>
      </c>
      <c r="B53" t="s">
        <v>190</v>
      </c>
      <c r="C53" s="40"/>
    </row>
    <row r="54" spans="1:3" ht="15.75">
      <c r="A54" t="s">
        <v>143</v>
      </c>
      <c r="B54" t="s">
        <v>191</v>
      </c>
      <c r="C54" s="40"/>
    </row>
    <row r="56" spans="1:3" ht="15.75">
      <c r="B56" s="40"/>
    </row>
    <row r="57" spans="1:3" ht="15.75">
      <c r="B57" s="40"/>
    </row>
    <row r="58" spans="1:3" ht="15.75">
      <c r="B58" s="40"/>
    </row>
    <row r="1048529" spans="16384:16384">
      <c r="XFD1048529" t="s">
        <v>192</v>
      </c>
    </row>
    <row r="1048565" spans="16384:16384">
      <c r="XFD1048565" t="s">
        <v>200</v>
      </c>
    </row>
  </sheetData>
  <phoneticPr fontId="70" type="noConversion"/>
  <printOptions horizontalCentered="1"/>
  <pageMargins left="0.31496062992125984" right="0.31496062992125984" top="0.39370078740157483" bottom="0.78740157480314965" header="0.31496062992125984" footer="0.31496062992125984"/>
  <pageSetup paperSize="9" scale="90" orientation="landscape" r:id="rId1"/>
  <headerFooter>
    <oddFooter>&amp;L&amp;Z&amp;F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>
    <tabColor rgb="FFFF0000"/>
    <pageSetUpPr fitToPage="1"/>
  </sheetPr>
  <dimension ref="A1:FZ102"/>
  <sheetViews>
    <sheetView showZeros="0" tabSelected="1" view="pageBreakPreview" zoomScale="75" zoomScaleNormal="70" zoomScaleSheetLayoutView="75" workbookViewId="0">
      <selection activeCell="B6" sqref="B6"/>
    </sheetView>
  </sheetViews>
  <sheetFormatPr baseColWidth="10" defaultRowHeight="15"/>
  <cols>
    <col min="1" max="2" width="4.7109375" style="42" customWidth="1"/>
    <col min="3" max="3" width="15" style="42" customWidth="1"/>
    <col min="4" max="5" width="2.7109375" style="42" hidden="1" customWidth="1"/>
    <col min="6" max="6" width="4.28515625" style="42" customWidth="1"/>
    <col min="7" max="7" width="5.7109375" style="43" customWidth="1"/>
    <col min="8" max="8" width="2.7109375" style="43" customWidth="1"/>
    <col min="9" max="10" width="5.7109375" style="43" customWidth="1"/>
    <col min="11" max="11" width="2.7109375" style="43" customWidth="1"/>
    <col min="12" max="13" width="5.7109375" style="43" customWidth="1"/>
    <col min="14" max="14" width="2.7109375" style="43" customWidth="1"/>
    <col min="15" max="16" width="5.7109375" style="43" customWidth="1"/>
    <col min="17" max="17" width="2.7109375" style="43" customWidth="1"/>
    <col min="18" max="19" width="5.7109375" style="43" customWidth="1"/>
    <col min="20" max="20" width="2.7109375" style="43" customWidth="1"/>
    <col min="21" max="22" width="5.7109375" style="43" customWidth="1"/>
    <col min="23" max="23" width="2.7109375" style="43" customWidth="1"/>
    <col min="24" max="25" width="5.7109375" style="43" customWidth="1"/>
    <col min="26" max="26" width="2.7109375" style="43" customWidth="1"/>
    <col min="27" max="28" width="5.7109375" style="43" customWidth="1"/>
    <col min="29" max="29" width="2.7109375" style="43" customWidth="1"/>
    <col min="30" max="31" width="5.7109375" style="43" customWidth="1"/>
    <col min="32" max="32" width="2.7109375" style="43" customWidth="1"/>
    <col min="33" max="34" width="5.7109375" style="43" customWidth="1"/>
    <col min="35" max="35" width="2.7109375" style="43" customWidth="1"/>
    <col min="36" max="37" width="5.7109375" style="43" customWidth="1"/>
    <col min="38" max="38" width="2.7109375" style="43" customWidth="1"/>
    <col min="39" max="40" width="5.7109375" style="43" customWidth="1"/>
    <col min="41" max="41" width="2.7109375" style="43" customWidth="1"/>
    <col min="42" max="42" width="5.7109375" style="43" customWidth="1"/>
    <col min="43" max="64" width="5.7109375" style="43" hidden="1" customWidth="1"/>
    <col min="65" max="66" width="5.7109375" style="42" hidden="1" customWidth="1"/>
    <col min="67" max="67" width="4.7109375" style="42" customWidth="1"/>
    <col min="68" max="68" width="14" style="42" customWidth="1"/>
    <col min="69" max="69" width="9.7109375" style="127" customWidth="1"/>
    <col min="70" max="70" width="9.7109375" style="127" hidden="1" customWidth="1"/>
    <col min="71" max="71" width="4" style="127" hidden="1" customWidth="1"/>
    <col min="72" max="72" width="7" style="127" hidden="1" customWidth="1"/>
    <col min="73" max="73" width="9.5703125" style="127" hidden="1" customWidth="1"/>
    <col min="74" max="74" width="5" style="127" hidden="1" customWidth="1"/>
    <col min="75" max="76" width="4.7109375" style="43" hidden="1" customWidth="1"/>
    <col min="77" max="77" width="9.140625" style="43" hidden="1" customWidth="1"/>
    <col min="78" max="79" width="6.28515625" style="254" hidden="1" customWidth="1"/>
    <col min="80" max="81" width="11.140625" style="254" hidden="1" customWidth="1"/>
    <col min="82" max="88" width="6.42578125" style="254" hidden="1" customWidth="1"/>
    <col min="89" max="90" width="5.28515625" style="254" hidden="1" customWidth="1"/>
    <col min="91" max="96" width="4" style="254" hidden="1" customWidth="1"/>
    <col min="97" max="97" width="5.28515625" style="254" hidden="1" customWidth="1"/>
    <col min="98" max="98" width="5" style="43" hidden="1" customWidth="1"/>
    <col min="99" max="104" width="5" style="43" customWidth="1"/>
    <col min="105" max="106" width="5" style="43" hidden="1" customWidth="1"/>
    <col min="107" max="110" width="5" style="43" customWidth="1"/>
    <col min="111" max="114" width="4.7109375" style="43" customWidth="1"/>
    <col min="115" max="116" width="4.7109375" style="43" hidden="1" customWidth="1"/>
    <col min="117" max="166" width="4.7109375" style="42" hidden="1" customWidth="1"/>
    <col min="167" max="171" width="6.28515625" style="42" hidden="1" customWidth="1"/>
    <col min="172" max="177" width="6.28515625" style="42" customWidth="1"/>
    <col min="178" max="16384" width="11.42578125" style="42"/>
  </cols>
  <sheetData>
    <row r="1" spans="1:182" ht="18">
      <c r="A1" s="158" t="s">
        <v>18</v>
      </c>
      <c r="B1" s="271">
        <v>2022</v>
      </c>
      <c r="C1" s="158"/>
      <c r="D1" s="158"/>
      <c r="E1" s="158"/>
      <c r="F1" s="158"/>
      <c r="G1" s="159"/>
      <c r="H1" s="159"/>
      <c r="I1" s="159"/>
      <c r="J1" s="159"/>
      <c r="K1" s="159"/>
      <c r="L1" s="159"/>
      <c r="M1" s="159"/>
      <c r="N1" s="159"/>
      <c r="P1" s="159"/>
      <c r="Q1" s="159"/>
      <c r="R1" s="159"/>
      <c r="S1" s="159"/>
      <c r="T1" s="159"/>
      <c r="U1" s="159"/>
      <c r="V1" s="159"/>
      <c r="W1" s="159"/>
      <c r="X1" s="159"/>
      <c r="Y1" s="159"/>
      <c r="Z1" s="159"/>
      <c r="AA1" s="159"/>
      <c r="AB1" s="159"/>
      <c r="AC1" s="159"/>
      <c r="AD1" s="159"/>
      <c r="AE1" s="159"/>
      <c r="AF1" s="159"/>
      <c r="AG1" s="159"/>
      <c r="AH1" s="159"/>
      <c r="AI1" s="159"/>
      <c r="AJ1" s="159"/>
      <c r="AK1" s="159"/>
      <c r="AL1" s="159"/>
      <c r="AM1" s="159"/>
      <c r="AN1" s="159"/>
      <c r="AO1" s="159"/>
      <c r="AP1" s="159"/>
      <c r="AQ1" s="159"/>
      <c r="AR1" s="159"/>
      <c r="AS1" s="159"/>
      <c r="AT1" s="159"/>
      <c r="AU1" s="159"/>
      <c r="AV1" s="159"/>
      <c r="AW1" s="159"/>
      <c r="AX1" s="159"/>
      <c r="AY1" s="159"/>
      <c r="AZ1" s="159"/>
      <c r="BA1" s="159"/>
      <c r="BB1" s="159"/>
      <c r="BC1" s="159"/>
      <c r="BD1" s="159"/>
      <c r="BE1" s="159"/>
      <c r="BF1" s="159"/>
      <c r="BG1" s="159"/>
      <c r="BH1" s="159"/>
      <c r="BI1" s="159"/>
      <c r="BJ1" s="159"/>
      <c r="BK1" s="159"/>
      <c r="BL1" s="160"/>
      <c r="BM1" s="158"/>
      <c r="BN1" s="158"/>
      <c r="BO1" s="161" t="s">
        <v>55</v>
      </c>
      <c r="BP1" s="275">
        <v>9</v>
      </c>
      <c r="BQ1" s="162"/>
      <c r="BR1" s="276"/>
      <c r="BS1" s="276"/>
      <c r="BT1" s="276"/>
      <c r="BU1" s="276"/>
      <c r="BV1" s="276"/>
      <c r="BW1" s="277"/>
      <c r="BX1" s="278"/>
      <c r="BY1" s="279" t="e">
        <f>CB1+CC1</f>
        <v>#NAME?</v>
      </c>
      <c r="BZ1" s="280"/>
      <c r="CA1" s="280"/>
      <c r="CB1" s="281" t="e">
        <f>BS3-CC1</f>
        <v>#NAME?</v>
      </c>
      <c r="CC1" s="281" t="e">
        <f>COUNTIF(Anlass1:Anlass18,"")</f>
        <v>#NAME?</v>
      </c>
      <c r="CD1" s="281"/>
      <c r="CE1" s="281"/>
      <c r="CF1" s="281"/>
      <c r="CG1" s="281"/>
      <c r="CH1" s="281"/>
      <c r="CI1" s="281"/>
      <c r="CJ1" s="281"/>
      <c r="CK1" s="281"/>
      <c r="CL1" s="281"/>
      <c r="CM1" s="281"/>
      <c r="CN1" s="281"/>
      <c r="CO1" s="281"/>
      <c r="CP1" s="281"/>
      <c r="CQ1" s="281"/>
      <c r="CR1" s="281"/>
      <c r="CS1" s="281"/>
      <c r="CT1" s="278"/>
      <c r="CU1" s="159"/>
      <c r="CV1" s="159"/>
      <c r="CW1" s="159"/>
      <c r="CX1" s="159"/>
      <c r="CY1" s="159"/>
      <c r="CZ1" s="159"/>
      <c r="DA1" s="159"/>
      <c r="DB1" s="159"/>
      <c r="DC1" s="159"/>
      <c r="DD1" s="159"/>
      <c r="DE1" s="159"/>
      <c r="DF1" s="159"/>
      <c r="DG1" s="159"/>
      <c r="DH1" s="159"/>
      <c r="DI1" s="159"/>
      <c r="DJ1" s="159"/>
      <c r="DK1" s="159"/>
      <c r="DL1" s="159"/>
      <c r="DM1" s="158"/>
      <c r="DN1" s="158"/>
      <c r="DO1" s="158"/>
      <c r="DP1" s="158"/>
      <c r="DQ1" s="158"/>
      <c r="DR1" s="158"/>
      <c r="DS1" s="158"/>
      <c r="DT1" s="158"/>
      <c r="DU1" s="158"/>
      <c r="DV1" s="158"/>
      <c r="DW1" s="158"/>
      <c r="DX1" s="158"/>
      <c r="DY1" s="158"/>
      <c r="DZ1" s="158"/>
      <c r="EA1" s="158"/>
      <c r="EB1" s="158"/>
      <c r="EC1" s="158"/>
      <c r="ED1" s="158"/>
      <c r="EE1" s="158"/>
      <c r="EF1" s="158"/>
      <c r="EG1" s="158"/>
      <c r="EH1" s="158"/>
      <c r="EI1" s="158"/>
      <c r="EJ1" s="158"/>
      <c r="EK1" s="158"/>
      <c r="EL1" s="158"/>
      <c r="EM1" s="158"/>
      <c r="EN1" s="158"/>
      <c r="EO1" s="158"/>
      <c r="EP1" s="158"/>
      <c r="EQ1" s="158"/>
      <c r="ER1" s="158"/>
      <c r="ES1" s="158"/>
      <c r="ET1" s="158"/>
      <c r="EU1" s="158"/>
      <c r="EV1" s="158"/>
      <c r="EW1" s="158"/>
      <c r="EX1" s="158"/>
      <c r="EY1" s="158"/>
      <c r="EZ1" s="158"/>
      <c r="FA1" s="158"/>
      <c r="FB1" s="158"/>
      <c r="FC1" s="158"/>
      <c r="FD1" s="158"/>
      <c r="FE1" s="158"/>
      <c r="FF1" s="158"/>
      <c r="FG1" s="158"/>
      <c r="FH1" s="158"/>
      <c r="FI1" s="158"/>
      <c r="FJ1" s="158"/>
      <c r="FK1" s="158"/>
      <c r="FL1" s="158"/>
      <c r="FM1" s="158"/>
      <c r="FN1" s="158"/>
      <c r="FO1" s="158"/>
      <c r="FP1" s="158"/>
      <c r="FQ1" s="158"/>
      <c r="FR1" s="158"/>
      <c r="FS1" s="158"/>
      <c r="FT1" s="158"/>
      <c r="FU1" s="158"/>
      <c r="FV1" s="158"/>
      <c r="FW1" s="158"/>
      <c r="FX1" s="158"/>
    </row>
    <row r="2" spans="1:182" s="186" customFormat="1" ht="15.75">
      <c r="B2" s="188" t="s">
        <v>82</v>
      </c>
      <c r="F2" s="189" t="s">
        <v>167</v>
      </c>
      <c r="G2" s="190"/>
      <c r="H2" s="190"/>
      <c r="I2" s="191">
        <v>1</v>
      </c>
      <c r="J2" s="191"/>
      <c r="K2" s="191"/>
      <c r="L2" s="191">
        <v>2</v>
      </c>
      <c r="M2" s="191"/>
      <c r="N2" s="191"/>
      <c r="O2" s="191">
        <v>3</v>
      </c>
      <c r="P2" s="192"/>
      <c r="Q2" s="192"/>
      <c r="R2" s="192">
        <v>4</v>
      </c>
      <c r="S2" s="191"/>
      <c r="T2" s="191"/>
      <c r="U2" s="191">
        <v>5</v>
      </c>
      <c r="V2" s="192"/>
      <c r="W2" s="192"/>
      <c r="X2" s="192">
        <v>6</v>
      </c>
      <c r="Y2" s="191"/>
      <c r="Z2" s="191"/>
      <c r="AA2" s="191">
        <v>7</v>
      </c>
      <c r="AB2" s="192"/>
      <c r="AC2" s="192"/>
      <c r="AD2" s="192">
        <v>8</v>
      </c>
      <c r="AE2" s="191"/>
      <c r="AF2" s="191"/>
      <c r="AG2" s="191">
        <v>9</v>
      </c>
      <c r="AH2" s="191"/>
      <c r="AI2" s="191"/>
      <c r="AJ2" s="191">
        <v>10</v>
      </c>
      <c r="AK2" s="191"/>
      <c r="AL2" s="191"/>
      <c r="AM2" s="191">
        <v>11</v>
      </c>
      <c r="AN2" s="191"/>
      <c r="AO2" s="191"/>
      <c r="AP2" s="191">
        <v>12</v>
      </c>
      <c r="AQ2" s="191"/>
      <c r="AR2" s="191"/>
      <c r="AS2" s="191">
        <v>13</v>
      </c>
      <c r="AT2" s="191"/>
      <c r="AU2" s="191"/>
      <c r="AV2" s="191">
        <v>14</v>
      </c>
      <c r="AW2" s="191"/>
      <c r="AX2" s="191"/>
      <c r="AY2" s="191">
        <v>15</v>
      </c>
      <c r="AZ2" s="191"/>
      <c r="BA2" s="191"/>
      <c r="BB2" s="191">
        <v>16</v>
      </c>
      <c r="BC2" s="191"/>
      <c r="BD2" s="191"/>
      <c r="BE2" s="191">
        <v>17</v>
      </c>
      <c r="BF2" s="191"/>
      <c r="BG2" s="191"/>
      <c r="BH2" s="191">
        <v>18</v>
      </c>
      <c r="BI2" s="191"/>
      <c r="BJ2" s="191"/>
      <c r="BK2" s="191">
        <v>19</v>
      </c>
      <c r="BL2" s="187"/>
      <c r="BP2" s="193"/>
      <c r="BQ2" s="215"/>
      <c r="BR2" s="194"/>
      <c r="BS2" s="194"/>
      <c r="BT2" s="194"/>
      <c r="BU2" s="194"/>
      <c r="BV2" s="215" t="s">
        <v>247</v>
      </c>
      <c r="BW2" s="187"/>
      <c r="BX2" s="187"/>
      <c r="BY2" s="187"/>
      <c r="BZ2" s="251"/>
      <c r="CA2" s="251"/>
      <c r="CB2" s="251"/>
      <c r="CC2" s="251"/>
      <c r="CD2" s="251"/>
      <c r="CE2" s="251"/>
      <c r="CF2" s="251"/>
      <c r="CG2" s="251"/>
      <c r="CH2" s="251"/>
      <c r="CI2" s="251"/>
      <c r="CJ2" s="251"/>
      <c r="CK2" s="251"/>
      <c r="CL2" s="251"/>
      <c r="CM2" s="251"/>
      <c r="CN2" s="251"/>
      <c r="CO2" s="251"/>
      <c r="CP2" s="251"/>
      <c r="CQ2" s="251"/>
      <c r="CR2" s="251"/>
      <c r="CS2" s="251"/>
      <c r="CT2" s="187"/>
      <c r="CU2" s="215" t="s">
        <v>247</v>
      </c>
      <c r="CV2" s="187"/>
      <c r="CW2" s="187"/>
      <c r="CX2" s="187"/>
      <c r="CY2" s="187"/>
      <c r="CZ2" s="187"/>
      <c r="DA2" s="187"/>
      <c r="DB2" s="187"/>
      <c r="DC2" s="187"/>
      <c r="DD2" s="187"/>
      <c r="DE2" s="187"/>
      <c r="DF2" s="187"/>
      <c r="DG2" s="187"/>
      <c r="DH2" s="187"/>
      <c r="DI2" s="187"/>
      <c r="DJ2" s="187"/>
      <c r="DK2" s="187"/>
      <c r="DL2" s="195" t="s">
        <v>74</v>
      </c>
      <c r="DM2" s="195"/>
      <c r="DN2" s="195"/>
      <c r="DO2" s="187"/>
      <c r="DP2" s="187"/>
      <c r="DQ2" s="187"/>
      <c r="EY2" s="196"/>
      <c r="EZ2" s="196"/>
      <c r="FA2" s="196"/>
    </row>
    <row r="3" spans="1:182" ht="15.75">
      <c r="A3" s="158"/>
      <c r="B3" s="272" t="s">
        <v>213</v>
      </c>
      <c r="C3" s="264" t="s">
        <v>197</v>
      </c>
      <c r="D3" s="265"/>
      <c r="E3" s="265"/>
      <c r="F3" s="266" t="s">
        <v>12</v>
      </c>
      <c r="G3" s="250">
        <v>100</v>
      </c>
      <c r="H3" s="267"/>
      <c r="I3" s="268"/>
      <c r="J3" s="250">
        <v>72</v>
      </c>
      <c r="K3" s="267"/>
      <c r="L3" s="268"/>
      <c r="M3" s="250">
        <v>85</v>
      </c>
      <c r="N3" s="267"/>
      <c r="O3" s="268"/>
      <c r="P3" s="250">
        <v>100</v>
      </c>
      <c r="Q3" s="267"/>
      <c r="R3" s="268"/>
      <c r="S3" s="250">
        <v>100</v>
      </c>
      <c r="T3" s="267"/>
      <c r="U3" s="268"/>
      <c r="V3" s="250">
        <v>100</v>
      </c>
      <c r="W3" s="267"/>
      <c r="X3" s="268"/>
      <c r="Y3" s="250">
        <v>100</v>
      </c>
      <c r="Z3" s="267"/>
      <c r="AA3" s="268"/>
      <c r="AB3" s="250">
        <v>100</v>
      </c>
      <c r="AC3" s="267"/>
      <c r="AD3" s="268"/>
      <c r="AE3" s="250">
        <v>100</v>
      </c>
      <c r="AF3" s="267"/>
      <c r="AG3" s="268"/>
      <c r="AH3" s="250">
        <v>60</v>
      </c>
      <c r="AI3" s="267"/>
      <c r="AJ3" s="268"/>
      <c r="AK3" s="250">
        <v>100</v>
      </c>
      <c r="AL3" s="267"/>
      <c r="AM3" s="268"/>
      <c r="AN3" s="250">
        <v>100</v>
      </c>
      <c r="AO3" s="267"/>
      <c r="AP3" s="268"/>
      <c r="AQ3" s="250">
        <v>100</v>
      </c>
      <c r="AR3" s="267"/>
      <c r="AS3" s="268"/>
      <c r="AT3" s="250">
        <v>40</v>
      </c>
      <c r="AU3" s="267"/>
      <c r="AV3" s="268"/>
      <c r="AW3" s="250"/>
      <c r="AX3" s="267"/>
      <c r="AY3" s="268"/>
      <c r="AZ3" s="250"/>
      <c r="BA3" s="267"/>
      <c r="BB3" s="268"/>
      <c r="BC3" s="250"/>
      <c r="BD3" s="267"/>
      <c r="BE3" s="268"/>
      <c r="BF3" s="250">
        <v>100</v>
      </c>
      <c r="BG3" s="267"/>
      <c r="BH3" s="268"/>
      <c r="BI3" s="250">
        <v>100</v>
      </c>
      <c r="BJ3" s="267"/>
      <c r="BK3" s="268"/>
      <c r="BL3" s="160"/>
      <c r="BM3" s="158"/>
      <c r="BN3" s="158"/>
      <c r="BO3" s="158"/>
      <c r="BP3" s="158"/>
      <c r="BQ3" s="163"/>
      <c r="BR3" s="163"/>
      <c r="BS3" s="163">
        <f>COUNTA(I4:BK4)-1</f>
        <v>11</v>
      </c>
      <c r="BT3" s="163" t="s">
        <v>13</v>
      </c>
      <c r="BU3" s="163"/>
      <c r="BV3" s="163"/>
      <c r="BW3" s="224"/>
      <c r="BX3" s="159"/>
      <c r="BY3" s="159"/>
      <c r="BZ3" s="295" t="s">
        <v>169</v>
      </c>
      <c r="CA3" s="296"/>
      <c r="CB3" s="296"/>
      <c r="CC3" s="296"/>
      <c r="CD3" s="296"/>
      <c r="CE3" s="296"/>
      <c r="CF3" s="296"/>
      <c r="CG3" s="296"/>
      <c r="CH3" s="296"/>
      <c r="CI3" s="296"/>
      <c r="CJ3" s="296"/>
      <c r="CK3" s="296"/>
      <c r="CL3" s="296"/>
      <c r="CM3" s="296"/>
      <c r="CN3" s="296"/>
      <c r="CO3" s="296"/>
      <c r="CP3" s="296"/>
      <c r="CQ3" s="296"/>
      <c r="CR3" s="296"/>
      <c r="CS3" s="297"/>
      <c r="CT3" s="159"/>
      <c r="CU3" s="159"/>
      <c r="CV3" s="159"/>
      <c r="CW3" s="159"/>
      <c r="CX3" s="159"/>
      <c r="CY3" s="159"/>
      <c r="CZ3" s="159"/>
      <c r="DA3" s="159"/>
      <c r="DB3" s="159"/>
      <c r="DC3" s="159"/>
      <c r="DD3" s="159"/>
      <c r="DE3" s="159"/>
      <c r="DF3" s="159"/>
      <c r="DG3" s="159"/>
      <c r="DH3" s="159"/>
      <c r="DI3" s="159"/>
      <c r="DJ3" s="159"/>
      <c r="DK3" s="159"/>
      <c r="DL3" s="232">
        <v>1</v>
      </c>
      <c r="DM3" s="232"/>
      <c r="DN3" s="232"/>
      <c r="DO3" s="232">
        <v>2</v>
      </c>
      <c r="DP3" s="232"/>
      <c r="DQ3" s="232"/>
      <c r="DR3" s="232">
        <v>3</v>
      </c>
      <c r="DS3" s="232"/>
      <c r="DT3" s="232"/>
      <c r="DU3" s="232">
        <v>4</v>
      </c>
      <c r="DV3" s="232"/>
      <c r="DW3" s="232"/>
      <c r="DX3" s="232">
        <v>5</v>
      </c>
      <c r="DY3" s="232"/>
      <c r="DZ3" s="232"/>
      <c r="EA3" s="232">
        <v>6</v>
      </c>
      <c r="EB3" s="232"/>
      <c r="EC3" s="232"/>
      <c r="ED3" s="232">
        <v>7</v>
      </c>
      <c r="EE3" s="232"/>
      <c r="EF3" s="232"/>
      <c r="EG3" s="232">
        <v>8</v>
      </c>
      <c r="EH3" s="232"/>
      <c r="EI3" s="232"/>
      <c r="EJ3" s="232">
        <v>9</v>
      </c>
      <c r="EK3" s="232"/>
      <c r="EL3" s="232"/>
      <c r="EM3" s="232">
        <v>10</v>
      </c>
      <c r="EN3" s="232"/>
      <c r="EO3" s="232"/>
      <c r="EP3" s="232">
        <v>11</v>
      </c>
      <c r="EQ3" s="232"/>
      <c r="ER3" s="232"/>
      <c r="ES3" s="232">
        <v>12</v>
      </c>
      <c r="ET3" s="232"/>
      <c r="EU3" s="232"/>
      <c r="EV3" s="232">
        <v>13</v>
      </c>
      <c r="EW3" s="232"/>
      <c r="EX3" s="232"/>
      <c r="EY3" s="232">
        <v>14</v>
      </c>
      <c r="EZ3" s="232"/>
      <c r="FA3" s="232"/>
      <c r="FB3" s="232">
        <v>15</v>
      </c>
      <c r="FC3" s="232"/>
      <c r="FD3" s="232"/>
      <c r="FE3" s="232">
        <v>16</v>
      </c>
      <c r="FF3" s="232"/>
      <c r="FG3" s="232"/>
      <c r="FH3" s="232">
        <v>17</v>
      </c>
      <c r="FI3" s="232"/>
      <c r="FJ3" s="232"/>
      <c r="FK3" s="232">
        <v>18</v>
      </c>
      <c r="FL3" s="232"/>
      <c r="FM3" s="232"/>
      <c r="FN3" s="232">
        <v>19</v>
      </c>
      <c r="FO3" s="158"/>
      <c r="FP3" s="158"/>
      <c r="FQ3" s="158"/>
      <c r="FR3" s="158"/>
      <c r="FS3" s="158"/>
      <c r="FT3" s="158"/>
      <c r="FU3" s="158"/>
      <c r="FV3" s="158"/>
      <c r="FW3" s="158"/>
      <c r="FX3" s="158"/>
    </row>
    <row r="4" spans="1:182" ht="199.5">
      <c r="A4" s="164" t="s">
        <v>23</v>
      </c>
      <c r="B4" s="198"/>
      <c r="C4" s="256">
        <f>B1</f>
        <v>2022</v>
      </c>
      <c r="D4" s="199"/>
      <c r="E4" s="199"/>
      <c r="F4" s="200"/>
      <c r="G4" s="201"/>
      <c r="H4" s="202"/>
      <c r="I4" s="165" t="s">
        <v>25</v>
      </c>
      <c r="J4" s="201"/>
      <c r="K4" s="202"/>
      <c r="L4" s="165" t="s">
        <v>235</v>
      </c>
      <c r="M4" s="201"/>
      <c r="N4" s="202"/>
      <c r="O4" s="165" t="s">
        <v>236</v>
      </c>
      <c r="P4" s="201"/>
      <c r="Q4" s="202"/>
      <c r="R4" s="165" t="s">
        <v>237</v>
      </c>
      <c r="S4" s="201"/>
      <c r="T4" s="202"/>
      <c r="U4" s="165" t="s">
        <v>261</v>
      </c>
      <c r="V4" s="201"/>
      <c r="W4" s="202"/>
      <c r="X4" s="165" t="s">
        <v>234</v>
      </c>
      <c r="Y4" s="201"/>
      <c r="Z4" s="202"/>
      <c r="AA4" s="165" t="s">
        <v>233</v>
      </c>
      <c r="AB4" s="201"/>
      <c r="AC4" s="202"/>
      <c r="AD4" s="165" t="s">
        <v>232</v>
      </c>
      <c r="AE4" s="201"/>
      <c r="AF4" s="202"/>
      <c r="AG4" s="165" t="s">
        <v>180</v>
      </c>
      <c r="AH4" s="201"/>
      <c r="AI4" s="202"/>
      <c r="AJ4" s="165" t="s">
        <v>50</v>
      </c>
      <c r="AK4" s="201"/>
      <c r="AL4" s="202"/>
      <c r="AM4" s="165" t="s">
        <v>248</v>
      </c>
      <c r="AN4" s="201"/>
      <c r="AO4" s="202"/>
      <c r="AP4" s="165" t="s">
        <v>217</v>
      </c>
      <c r="AQ4" s="201"/>
      <c r="AR4" s="202"/>
      <c r="AS4" s="165"/>
      <c r="AT4" s="201"/>
      <c r="AU4" s="202"/>
      <c r="AV4" s="165"/>
      <c r="AW4" s="201"/>
      <c r="AX4" s="202"/>
      <c r="AY4" s="165"/>
      <c r="AZ4" s="201"/>
      <c r="BA4" s="202"/>
      <c r="BB4" s="165"/>
      <c r="BC4" s="201"/>
      <c r="BD4" s="202"/>
      <c r="BE4" s="165"/>
      <c r="BF4" s="201"/>
      <c r="BG4" s="202"/>
      <c r="BH4" s="165"/>
      <c r="BI4" s="201"/>
      <c r="BJ4" s="202"/>
      <c r="BK4" s="165"/>
      <c r="BL4" s="166"/>
      <c r="BM4" s="164" t="s">
        <v>45</v>
      </c>
      <c r="BN4" s="167" t="s">
        <v>46</v>
      </c>
      <c r="BO4" s="168" t="s">
        <v>258</v>
      </c>
      <c r="BP4" s="169">
        <f>BP1</f>
        <v>9</v>
      </c>
      <c r="BQ4" s="170">
        <f>BP1</f>
        <v>9</v>
      </c>
      <c r="BR4" s="171" t="s">
        <v>165</v>
      </c>
      <c r="BS4" s="172"/>
      <c r="BT4" s="172"/>
      <c r="BU4" s="225" t="s">
        <v>163</v>
      </c>
      <c r="BV4" s="226" t="s">
        <v>164</v>
      </c>
      <c r="BW4" s="159"/>
      <c r="BX4" s="168" t="s">
        <v>161</v>
      </c>
      <c r="BY4" s="168" t="s">
        <v>162</v>
      </c>
      <c r="BZ4" s="258" t="str">
        <f>I4</f>
        <v>Cup oder Endschiessen</v>
      </c>
      <c r="CA4" s="259" t="str">
        <f>L4</f>
        <v>Eidg. Feldschiessen</v>
      </c>
      <c r="CB4" s="259" t="str">
        <f>O4</f>
        <v>Oblig. Bundesprogramm</v>
      </c>
      <c r="CC4" s="259" t="str">
        <f>R4</f>
        <v>Frickt. Winterschiessen</v>
      </c>
      <c r="CD4" s="259" t="str">
        <f>U4</f>
        <v>Sparbligschiessen Gansingen</v>
      </c>
      <c r="CE4" s="259" t="str">
        <f>X4</f>
        <v>Fluhschiessen</v>
      </c>
      <c r="CF4" s="259" t="str">
        <f>AA4</f>
        <v>100 J. Helvetia O'zeihen</v>
      </c>
      <c r="CG4" s="259" t="str">
        <f>AD4</f>
        <v>100 J. SVO-Verbandssch.</v>
      </c>
      <c r="CH4" s="259" t="str">
        <f>AG4</f>
        <v>Talschiessen Sulz</v>
      </c>
      <c r="CI4" s="259" t="str">
        <f>AJ4</f>
        <v>Bezirksverbandschiessen</v>
      </c>
      <c r="CJ4" s="259" t="e">
        <f>#REF!</f>
        <v>#REF!</v>
      </c>
      <c r="CK4" s="259" t="str">
        <f>AP4</f>
        <v>Sagemühlischiessen</v>
      </c>
      <c r="CL4" s="259">
        <f>AS4</f>
        <v>0</v>
      </c>
      <c r="CM4" s="259">
        <f>AV4</f>
        <v>0</v>
      </c>
      <c r="CN4" s="259">
        <f>AY4</f>
        <v>0</v>
      </c>
      <c r="CO4" s="259">
        <f>BB4</f>
        <v>0</v>
      </c>
      <c r="CP4" s="259">
        <f>BE4</f>
        <v>0</v>
      </c>
      <c r="CQ4" s="259">
        <f>BH4</f>
        <v>0</v>
      </c>
      <c r="CR4" s="259">
        <f>BK4</f>
        <v>0</v>
      </c>
      <c r="CS4" s="260" t="s">
        <v>170</v>
      </c>
      <c r="CT4" s="159"/>
      <c r="CU4" s="159"/>
      <c r="CV4" s="159"/>
      <c r="CW4" s="159"/>
      <c r="CX4" s="159"/>
      <c r="CY4" s="159"/>
      <c r="CZ4" s="159"/>
      <c r="DA4" s="159"/>
      <c r="DB4" s="159"/>
      <c r="DC4" s="159"/>
      <c r="DD4" s="159"/>
      <c r="DE4" s="159"/>
      <c r="DF4" s="159"/>
      <c r="DG4" s="159"/>
      <c r="DH4" s="159"/>
      <c r="DI4" s="159"/>
      <c r="DJ4" s="159"/>
      <c r="DK4" s="159"/>
      <c r="DL4" s="233" t="s">
        <v>59</v>
      </c>
      <c r="DM4" s="233"/>
      <c r="DN4" s="233"/>
      <c r="DO4" s="233" t="s">
        <v>60</v>
      </c>
      <c r="DP4" s="233"/>
      <c r="DQ4" s="233"/>
      <c r="DR4" s="233" t="s">
        <v>58</v>
      </c>
      <c r="DS4" s="233"/>
      <c r="DT4" s="233"/>
      <c r="DU4" s="233" t="s">
        <v>57</v>
      </c>
      <c r="DV4" s="233"/>
      <c r="DW4" s="233"/>
      <c r="DX4" s="233" t="s">
        <v>56</v>
      </c>
      <c r="DY4" s="233"/>
      <c r="DZ4" s="233"/>
      <c r="EA4" s="233" t="s">
        <v>52</v>
      </c>
      <c r="EB4" s="233"/>
      <c r="EC4" s="233"/>
      <c r="ED4" s="233" t="s">
        <v>61</v>
      </c>
      <c r="EE4" s="233"/>
      <c r="EF4" s="233"/>
      <c r="EG4" s="233" t="s">
        <v>62</v>
      </c>
      <c r="EH4" s="233"/>
      <c r="EI4" s="233"/>
      <c r="EJ4" s="233" t="s">
        <v>63</v>
      </c>
      <c r="EK4" s="233"/>
      <c r="EL4" s="233"/>
      <c r="EM4" s="233" t="s">
        <v>64</v>
      </c>
      <c r="EN4" s="233"/>
      <c r="EO4" s="233"/>
      <c r="EP4" s="233" t="s">
        <v>65</v>
      </c>
      <c r="EQ4" s="233"/>
      <c r="ER4" s="233"/>
      <c r="ES4" s="233" t="s">
        <v>66</v>
      </c>
      <c r="ET4" s="233"/>
      <c r="EU4" s="233"/>
      <c r="EV4" s="233" t="s">
        <v>68</v>
      </c>
      <c r="EW4" s="233"/>
      <c r="EX4" s="233"/>
      <c r="EY4" s="233" t="s">
        <v>67</v>
      </c>
      <c r="EZ4" s="233"/>
      <c r="FA4" s="233"/>
      <c r="FB4" s="233" t="s">
        <v>69</v>
      </c>
      <c r="FC4" s="233"/>
      <c r="FD4" s="233"/>
      <c r="FE4" s="233" t="s">
        <v>70</v>
      </c>
      <c r="FF4" s="233"/>
      <c r="FG4" s="233"/>
      <c r="FH4" s="233" t="s">
        <v>71</v>
      </c>
      <c r="FI4" s="233"/>
      <c r="FJ4" s="233"/>
      <c r="FK4" s="233" t="s">
        <v>72</v>
      </c>
      <c r="FL4" s="233"/>
      <c r="FM4" s="233"/>
      <c r="FN4" s="233" t="s">
        <v>73</v>
      </c>
      <c r="FO4" s="159"/>
      <c r="FP4" s="158"/>
      <c r="FQ4" s="159"/>
      <c r="FR4" s="159"/>
      <c r="FS4" s="159"/>
      <c r="FT4" s="159"/>
      <c r="FU4" s="159"/>
      <c r="FV4" s="159"/>
      <c r="FW4" s="159"/>
      <c r="FX4" s="159"/>
      <c r="FY4" s="43"/>
      <c r="FZ4" s="43"/>
    </row>
    <row r="5" spans="1:182" s="203" customFormat="1" ht="20.100000000000001" hidden="1" customHeight="1">
      <c r="B5" s="204"/>
      <c r="C5" s="205"/>
      <c r="D5" s="205"/>
      <c r="E5" s="205"/>
      <c r="F5" s="206"/>
      <c r="G5" s="207" t="s">
        <v>12</v>
      </c>
      <c r="H5" s="208" t="s">
        <v>52</v>
      </c>
      <c r="I5" s="209" t="s">
        <v>15</v>
      </c>
      <c r="J5" s="207" t="s">
        <v>12</v>
      </c>
      <c r="K5" s="208" t="s">
        <v>52</v>
      </c>
      <c r="L5" s="209" t="s">
        <v>15</v>
      </c>
      <c r="M5" s="207" t="s">
        <v>12</v>
      </c>
      <c r="N5" s="208" t="s">
        <v>52</v>
      </c>
      <c r="O5" s="209" t="s">
        <v>15</v>
      </c>
      <c r="P5" s="207" t="s">
        <v>12</v>
      </c>
      <c r="Q5" s="208" t="s">
        <v>52</v>
      </c>
      <c r="R5" s="209" t="s">
        <v>15</v>
      </c>
      <c r="S5" s="207" t="s">
        <v>12</v>
      </c>
      <c r="T5" s="208" t="s">
        <v>52</v>
      </c>
      <c r="U5" s="209" t="s">
        <v>15</v>
      </c>
      <c r="V5" s="207" t="s">
        <v>12</v>
      </c>
      <c r="W5" s="208" t="s">
        <v>52</v>
      </c>
      <c r="X5" s="209" t="s">
        <v>15</v>
      </c>
      <c r="Y5" s="207" t="s">
        <v>12</v>
      </c>
      <c r="Z5" s="208" t="s">
        <v>52</v>
      </c>
      <c r="AA5" s="209" t="s">
        <v>15</v>
      </c>
      <c r="AB5" s="207" t="s">
        <v>12</v>
      </c>
      <c r="AC5" s="208" t="s">
        <v>52</v>
      </c>
      <c r="AD5" s="209" t="s">
        <v>15</v>
      </c>
      <c r="AE5" s="207" t="s">
        <v>12</v>
      </c>
      <c r="AF5" s="208" t="s">
        <v>52</v>
      </c>
      <c r="AG5" s="209" t="s">
        <v>15</v>
      </c>
      <c r="AH5" s="207" t="s">
        <v>12</v>
      </c>
      <c r="AI5" s="208" t="s">
        <v>52</v>
      </c>
      <c r="AJ5" s="209" t="s">
        <v>15</v>
      </c>
      <c r="AK5" s="207" t="s">
        <v>12</v>
      </c>
      <c r="AL5" s="208" t="s">
        <v>52</v>
      </c>
      <c r="AM5" s="209" t="s">
        <v>15</v>
      </c>
      <c r="AN5" s="207" t="s">
        <v>12</v>
      </c>
      <c r="AO5" s="208" t="s">
        <v>52</v>
      </c>
      <c r="AP5" s="209" t="s">
        <v>15</v>
      </c>
      <c r="AQ5" s="207" t="s">
        <v>12</v>
      </c>
      <c r="AR5" s="208" t="s">
        <v>52</v>
      </c>
      <c r="AS5" s="209" t="s">
        <v>15</v>
      </c>
      <c r="AT5" s="207" t="s">
        <v>12</v>
      </c>
      <c r="AU5" s="208" t="s">
        <v>52</v>
      </c>
      <c r="AV5" s="209" t="s">
        <v>15</v>
      </c>
      <c r="AW5" s="207" t="s">
        <v>12</v>
      </c>
      <c r="AX5" s="208" t="s">
        <v>52</v>
      </c>
      <c r="AY5" s="209" t="s">
        <v>15</v>
      </c>
      <c r="AZ5" s="207" t="s">
        <v>12</v>
      </c>
      <c r="BA5" s="208" t="s">
        <v>52</v>
      </c>
      <c r="BB5" s="209" t="s">
        <v>15</v>
      </c>
      <c r="BC5" s="207" t="s">
        <v>12</v>
      </c>
      <c r="BD5" s="208" t="s">
        <v>52</v>
      </c>
      <c r="BE5" s="209" t="s">
        <v>15</v>
      </c>
      <c r="BF5" s="207" t="s">
        <v>12</v>
      </c>
      <c r="BG5" s="208" t="s">
        <v>52</v>
      </c>
      <c r="BH5" s="209" t="s">
        <v>15</v>
      </c>
      <c r="BI5" s="207" t="s">
        <v>12</v>
      </c>
      <c r="BJ5" s="208" t="s">
        <v>52</v>
      </c>
      <c r="BK5" s="209" t="s">
        <v>15</v>
      </c>
      <c r="BL5" s="210"/>
      <c r="BO5" s="211"/>
      <c r="BP5" s="211"/>
      <c r="BQ5" s="212"/>
      <c r="BR5" s="213"/>
      <c r="BS5" s="214"/>
      <c r="BT5" s="214"/>
      <c r="BU5" s="214"/>
      <c r="BV5" s="214"/>
      <c r="BZ5" s="252">
        <v>1</v>
      </c>
      <c r="CA5" s="251">
        <v>2</v>
      </c>
      <c r="CB5" s="251">
        <v>3</v>
      </c>
      <c r="CC5" s="251">
        <v>4</v>
      </c>
      <c r="CD5" s="251">
        <v>5</v>
      </c>
      <c r="CE5" s="251">
        <v>6</v>
      </c>
      <c r="CF5" s="251">
        <v>7</v>
      </c>
      <c r="CG5" s="251">
        <v>8</v>
      </c>
      <c r="CH5" s="251">
        <v>9</v>
      </c>
      <c r="CI5" s="251">
        <v>10</v>
      </c>
      <c r="CJ5" s="251">
        <v>11</v>
      </c>
      <c r="CK5" s="251">
        <v>12</v>
      </c>
      <c r="CL5" s="251">
        <v>13</v>
      </c>
      <c r="CM5" s="251">
        <v>14</v>
      </c>
      <c r="CN5" s="251">
        <v>15</v>
      </c>
      <c r="CO5" s="251">
        <v>16</v>
      </c>
      <c r="CP5" s="251">
        <v>17</v>
      </c>
      <c r="CQ5" s="251">
        <v>18</v>
      </c>
      <c r="CR5" s="251">
        <v>19</v>
      </c>
      <c r="CS5" s="255">
        <v>20</v>
      </c>
      <c r="CT5" s="215"/>
      <c r="CU5" s="215"/>
      <c r="CV5" s="215"/>
      <c r="CW5" s="215"/>
      <c r="CX5" s="215"/>
      <c r="CY5" s="215"/>
      <c r="CZ5" s="215"/>
      <c r="DA5" s="215"/>
      <c r="DB5" s="215"/>
      <c r="DC5" s="216"/>
      <c r="DD5" s="216"/>
      <c r="DE5" s="216"/>
      <c r="DF5" s="216"/>
      <c r="DG5" s="216"/>
      <c r="DH5" s="216"/>
      <c r="DI5" s="216"/>
      <c r="DJ5" s="216"/>
      <c r="DK5" s="216"/>
      <c r="DL5" s="216"/>
      <c r="DM5" s="216"/>
      <c r="DN5" s="216"/>
      <c r="DO5" s="216"/>
      <c r="DP5" s="216"/>
      <c r="DQ5" s="216"/>
      <c r="DR5" s="216"/>
      <c r="DS5" s="216"/>
      <c r="DT5" s="216"/>
      <c r="DU5" s="216"/>
      <c r="DV5" s="216"/>
      <c r="DW5" s="216"/>
      <c r="DX5" s="216"/>
      <c r="DY5" s="216"/>
      <c r="DZ5" s="216"/>
      <c r="EA5" s="216"/>
      <c r="EB5" s="216"/>
      <c r="EC5" s="216"/>
      <c r="FO5" s="217"/>
      <c r="FQ5" s="216"/>
      <c r="FR5" s="216"/>
      <c r="FS5" s="216"/>
      <c r="FT5" s="216"/>
      <c r="FU5" s="216"/>
      <c r="FV5" s="216"/>
      <c r="FW5" s="216"/>
      <c r="FX5" s="216"/>
      <c r="FY5" s="216"/>
      <c r="FZ5" s="216"/>
    </row>
    <row r="6" spans="1:182" ht="20.100000000000001" customHeight="1">
      <c r="A6" s="174">
        <f>BO6</f>
        <v>1</v>
      </c>
      <c r="B6" s="290" t="s">
        <v>5</v>
      </c>
      <c r="C6" s="291"/>
      <c r="D6" s="292"/>
      <c r="E6" s="292"/>
      <c r="F6" s="293"/>
      <c r="G6" s="273">
        <v>94</v>
      </c>
      <c r="H6" s="178">
        <v>2</v>
      </c>
      <c r="I6" s="282">
        <f t="shared" ref="I6:I32" si="0">IF(H6=1,G6*100/$G$3)+IF(H6=2,G6*101/$G$3)+IF(H6=3,G6*102/$G$3)+IF(H6=4,G6*104/$G$3)</f>
        <v>94.94</v>
      </c>
      <c r="J6" s="273">
        <v>66</v>
      </c>
      <c r="K6" s="178">
        <v>2</v>
      </c>
      <c r="L6" s="282">
        <f t="shared" ref="L6:L32" si="1">IF(K6=1,J6*100/$J$3)+IF(K6=2,J6*101/$J$3)+IF(K6=3,J6*102/$J$3)+IF(K6=4,J6*104/$J$3)</f>
        <v>92.583333333333329</v>
      </c>
      <c r="M6" s="273">
        <v>82</v>
      </c>
      <c r="N6" s="178">
        <v>2</v>
      </c>
      <c r="O6" s="282">
        <f t="shared" ref="O6:O32" si="2">IF(N6=1,M6*100/$M$3)+IF(N6=2,M6*101/$M$3)+IF(N6=3,M6*102/$M$3)+IF(N6=4,M6*104/$M$3)</f>
        <v>97.435294117647061</v>
      </c>
      <c r="P6" s="273">
        <v>94</v>
      </c>
      <c r="Q6" s="178">
        <v>2</v>
      </c>
      <c r="R6" s="282">
        <f t="shared" ref="R6:R32" si="3">IF(Q6=1,P6*100/$P$3)+IF(Q6=2,P6*101/$P$3)+IF(Q6=3,P6*102/$P$3)+IF(Q6=4,P6*104/$P$3)</f>
        <v>94.94</v>
      </c>
      <c r="S6" s="273">
        <v>84</v>
      </c>
      <c r="T6" s="178">
        <v>2</v>
      </c>
      <c r="U6" s="282">
        <f t="shared" ref="U6:U32" si="4">IF(T6=1,S6*100/$S$3)+IF(T6=2,S6*101/$S$3)+IF(T6=3,S6*102/$S$3)+IF(T6=4,S6*104/$S$3)</f>
        <v>84.84</v>
      </c>
      <c r="V6" s="273">
        <v>90</v>
      </c>
      <c r="W6" s="178">
        <v>2</v>
      </c>
      <c r="X6" s="282">
        <f t="shared" ref="X6:X32" si="5">IF(W6=1,V6*100/$V$3)+IF(W6=2,V6*101/$V$3)+IF(W6=3,V6*102/$V$3)+IF(W6=4,V6*104/$V$3)</f>
        <v>90.9</v>
      </c>
      <c r="Y6" s="273">
        <v>92</v>
      </c>
      <c r="Z6" s="178">
        <v>2</v>
      </c>
      <c r="AA6" s="282">
        <f t="shared" ref="AA6:AA32" si="6">IF(Z6=1,Y6*100/$Y$3)+IF(Z6=2,Y6*101/$Y$3)+IF(Z6=3,Y6*102/$Y$3)+IF(Z6=4,Y6*104/$Y$3)</f>
        <v>92.92</v>
      </c>
      <c r="AB6" s="273">
        <v>85</v>
      </c>
      <c r="AC6" s="178">
        <v>2</v>
      </c>
      <c r="AD6" s="282">
        <f t="shared" ref="AD6:AD32" si="7">IF(AC6=1,AB6*100/$AB$3)+IF(AC6=2,AB6*101/$AB$3)+IF(AC6=3,AB6*102/$AB$3)+IF(AC6=4,AB6*104/$AB$3)</f>
        <v>85.85</v>
      </c>
      <c r="AE6" s="273">
        <v>87</v>
      </c>
      <c r="AF6" s="178">
        <v>2</v>
      </c>
      <c r="AG6" s="282">
        <f t="shared" ref="AG6:AG32" si="8">IF(AF6=1,AE6*100/$AE$3)+IF(AF6=2,AE6*101/$AE$3)+IF(AF6=3,AE6*102/$AE$3)+IF(AF6=4,AE6*104/$AE$3)</f>
        <v>87.87</v>
      </c>
      <c r="AH6" s="273">
        <v>54</v>
      </c>
      <c r="AI6" s="178">
        <v>2</v>
      </c>
      <c r="AJ6" s="282">
        <f t="shared" ref="AJ6:AJ32" si="9">IF(AI6=1,AH6*100/$AH$3)+IF(AI6=2,AH6*101/$AH$3)+IF(AI6=3,AH6*102/$AH$3)+IF(AI6=4,AH6*104/$AH$3)</f>
        <v>90.9</v>
      </c>
      <c r="AK6" s="273">
        <v>89</v>
      </c>
      <c r="AL6" s="178">
        <v>2</v>
      </c>
      <c r="AM6" s="282">
        <f t="shared" ref="AM6:AM32" si="10">IF(AL6=1,AK6*100/$AK$3)+IF(AL6=2,AK6*101/$AK$3)+IF(AL6=3,AK6*102/$AK$3)+IF(AL6=4,AK6*104/$AK$3)</f>
        <v>89.89</v>
      </c>
      <c r="AN6" s="273">
        <v>89</v>
      </c>
      <c r="AO6" s="178">
        <v>2</v>
      </c>
      <c r="AP6" s="282">
        <f t="shared" ref="AP6:AP32" si="11">IF(AO6=1,AN6*100/$AN$3)+IF(AO6=2,AN6*101/$AN$3)+IF(AO6=3,AN6*102/$AN$3)+IF(AO6=4,AN6*104/$AN$3)</f>
        <v>89.89</v>
      </c>
      <c r="AQ6" s="273"/>
      <c r="AR6" s="178">
        <v>2</v>
      </c>
      <c r="AS6" s="282">
        <f t="shared" ref="AS6:AS32" si="12">IF(AR6=1,AQ6*100/$AQ$3)+IF(AR6=2,AQ6*101/$AQ$3)+IF(AR6=3,AQ6*102/$AQ$3)+IF(AR6=4,AQ6*104/$AQ$3)</f>
        <v>0</v>
      </c>
      <c r="AT6" s="273"/>
      <c r="AU6" s="178"/>
      <c r="AV6" s="282">
        <f t="shared" ref="AV6:AV32" si="13">IF(AU6=1,AT6*100/$AT$3)+IF(AU6=2,AT6*101/$AT$3)+IF(AU6=3,AT6*102/$AT$3)+IF(AU6=4,AT6*104/$AT$3)</f>
        <v>0</v>
      </c>
      <c r="AW6" s="273"/>
      <c r="AX6" s="178"/>
      <c r="AY6" s="282">
        <f t="shared" ref="AY6:AY32" si="14">IF(AX6=1,AW6*100/$AW$3)+IF(AX6=2,AW6*101/$AW$3)+IF(AX6=3,AW6*102/$AW$3)+IF(AX6=4,AW6*104/$AW$3)</f>
        <v>0</v>
      </c>
      <c r="AZ6" s="273"/>
      <c r="BA6" s="178"/>
      <c r="BB6" s="282">
        <f t="shared" ref="BB6:BB32" si="15">IF(BA6=1,AZ6*100/$AZ$3)+IF(BA6=2,AZ6*101/$AZ$3)+IF(BA6=3,AZ6*102/$AZ$3)+IF(BA6=4,AZ6*104/$AZ$3)</f>
        <v>0</v>
      </c>
      <c r="BC6" s="273"/>
      <c r="BD6" s="178"/>
      <c r="BE6" s="282">
        <f t="shared" ref="BE6:BE32" si="16">IF(BD6=1,BC6*100/$BC$3)+IF(BD6=2,BC6*101/$BC$3)+IF(BD6=3,BC6*102/$BC$3)+IF(BD6=4,BC6*104/$BC$3)</f>
        <v>0</v>
      </c>
      <c r="BF6" s="273"/>
      <c r="BG6" s="178"/>
      <c r="BH6" s="282">
        <f t="shared" ref="BH6:BH32" si="17">IF(BG6=1,BF6*100/$BF$3)+IF(BG6=2,BF6*101/$BF$3)+IF(BG6=3,BF6*102/$BF$3)+IF(BG6=4,BF6*104/$BF$3)</f>
        <v>0</v>
      </c>
      <c r="BI6" s="177"/>
      <c r="BJ6" s="178"/>
      <c r="BK6" s="282">
        <f t="shared" ref="BK6:BK32" si="18">IF(BJ6=1,BI6*100/$BI$3)+IF(BJ6=2,BI6*101/$BI$3)+IF(BJ6=3,BI6*102/$BI$3)+IF(BJ6=4,BI6*104/$BI$3)</f>
        <v>0</v>
      </c>
      <c r="BL6" s="179"/>
      <c r="BM6" s="180">
        <f t="shared" ref="BM6:BM32" si="19">SUM(I6+L6+O6+R6+U6+X6+AA6+AD6+AG6+AJ6+AM6+AP6+AS6+AV6+AY6+BB6+BE6+BH6+BK6)</f>
        <v>1092.9586274509804</v>
      </c>
      <c r="BN6" s="181">
        <f t="shared" ref="BN6:BN32" si="20">SUM(G6+J6+M6+P6+S6+V6+Y6+AB6+AE6+AH6+AK6+AN6+AQ6+AT6+AW6+AZ6+BC6+BF6)</f>
        <v>1006</v>
      </c>
      <c r="BO6" s="289">
        <f t="shared" ref="BO6:BO32" si="21">RANK(BP6,BP$6:BP$40,0)</f>
        <v>1</v>
      </c>
      <c r="BP6" s="294">
        <f t="shared" ref="BP6:BP32" si="22">LARGE($BZ6:$CS6,1)+LARGE($BZ6:$CS6,2)+LARGE($BZ6:$CS6,3)+LARGE($BZ6:$CS6,4)+LARGE($BZ6:$CS6,5)+LARGE($BZ6:$CS6,6)+LARGE($BZ6:$CS6,7)+LARGE($BZ6:$CS6,8)+LARGE($BZ6:$CS6,9)</f>
        <v>834.39862745098037</v>
      </c>
      <c r="BQ6" s="183">
        <f t="shared" ref="BQ6:BQ32" si="23">BP6/BP$1</f>
        <v>92.710958605664487</v>
      </c>
      <c r="BR6" s="184">
        <f>BP6/BX6</f>
        <v>69.533218954248369</v>
      </c>
      <c r="BS6" s="185"/>
      <c r="BT6" s="185"/>
      <c r="BU6" s="237">
        <f>LARGE($BZ6:$CS6,1)+LARGE($BZ6:$CS6,2)+LARGE($BZ6:$CS6,3)+LARGE($BZ6:$CS6,4)</f>
        <v>380.23529411764707</v>
      </c>
      <c r="BV6" s="181">
        <v>4</v>
      </c>
      <c r="BW6" s="159"/>
      <c r="BX6" s="228">
        <f>COUNTIF(BZ6:CS6,"&gt;1")</f>
        <v>12</v>
      </c>
      <c r="BY6" s="229">
        <f>SUM(BZ6:CS6)</f>
        <v>1092.9586274509804</v>
      </c>
      <c r="BZ6" s="261">
        <f t="shared" ref="BZ6:BZ26" si="24">I6</f>
        <v>94.94</v>
      </c>
      <c r="CA6" s="262">
        <f>L6</f>
        <v>92.583333333333329</v>
      </c>
      <c r="CB6" s="262">
        <f>O6</f>
        <v>97.435294117647061</v>
      </c>
      <c r="CC6" s="262">
        <f>R6</f>
        <v>94.94</v>
      </c>
      <c r="CD6" s="262">
        <f>U6</f>
        <v>84.84</v>
      </c>
      <c r="CE6" s="262">
        <f>X6</f>
        <v>90.9</v>
      </c>
      <c r="CF6" s="262">
        <f>AA6</f>
        <v>92.92</v>
      </c>
      <c r="CG6" s="262">
        <f>AD6</f>
        <v>85.85</v>
      </c>
      <c r="CH6" s="262">
        <f>AG6</f>
        <v>87.87</v>
      </c>
      <c r="CI6" s="262">
        <f>AJ6</f>
        <v>90.9</v>
      </c>
      <c r="CJ6" s="262">
        <f>AM6</f>
        <v>89.89</v>
      </c>
      <c r="CK6" s="262">
        <f>AP6</f>
        <v>89.89</v>
      </c>
      <c r="CL6" s="262">
        <f>AS6</f>
        <v>0</v>
      </c>
      <c r="CM6" s="262">
        <f>AV6</f>
        <v>0</v>
      </c>
      <c r="CN6" s="262">
        <f>AY6</f>
        <v>0</v>
      </c>
      <c r="CO6" s="262">
        <f>BB6</f>
        <v>0</v>
      </c>
      <c r="CP6" s="262">
        <f>BE6</f>
        <v>0</v>
      </c>
      <c r="CQ6" s="262">
        <f>BH6</f>
        <v>0</v>
      </c>
      <c r="CR6" s="262">
        <f>BK6</f>
        <v>0</v>
      </c>
      <c r="CS6" s="263"/>
      <c r="CT6" s="227"/>
      <c r="CU6" s="227"/>
      <c r="CV6" s="227"/>
      <c r="CW6" s="227"/>
      <c r="CX6" s="227"/>
      <c r="CY6" s="227"/>
      <c r="CZ6" s="227"/>
      <c r="DA6" s="227"/>
      <c r="DB6" s="227"/>
      <c r="DC6" s="231"/>
      <c r="DD6" s="231"/>
      <c r="DE6" s="231"/>
      <c r="DF6" s="231"/>
      <c r="DG6" s="231"/>
      <c r="DH6" s="231"/>
      <c r="DI6" s="231"/>
      <c r="DJ6" s="231"/>
      <c r="DK6" s="231"/>
      <c r="DL6" s="234" t="str">
        <f>H6&amp;G6</f>
        <v>294</v>
      </c>
      <c r="DM6" s="234"/>
      <c r="DN6" s="234"/>
      <c r="DO6" s="234" t="str">
        <f>K6&amp;J6</f>
        <v>266</v>
      </c>
      <c r="DP6" s="234"/>
      <c r="DQ6" s="234"/>
      <c r="DR6" s="234" t="str">
        <f>N6&amp;M6</f>
        <v>282</v>
      </c>
      <c r="DS6" s="234"/>
      <c r="DT6" s="234"/>
      <c r="DU6" s="234" t="str">
        <f>Q6&amp;P6</f>
        <v>294</v>
      </c>
      <c r="DV6" s="234"/>
      <c r="DW6" s="234"/>
      <c r="DX6" s="234" t="str">
        <f>T6&amp;S6</f>
        <v>284</v>
      </c>
      <c r="DY6" s="234"/>
      <c r="DZ6" s="234"/>
      <c r="EA6" s="234" t="str">
        <f>W6&amp;V6</f>
        <v>290</v>
      </c>
      <c r="EB6" s="234"/>
      <c r="EC6" s="234"/>
      <c r="ED6" s="234" t="str">
        <f>Z6&amp;Y6</f>
        <v>292</v>
      </c>
      <c r="EE6" s="234"/>
      <c r="EF6" s="234"/>
      <c r="EG6" s="234" t="str">
        <f>AC6&amp;AB6</f>
        <v>285</v>
      </c>
      <c r="EH6" s="234"/>
      <c r="EI6" s="234"/>
      <c r="EJ6" s="234" t="str">
        <f>AF6&amp;AE6</f>
        <v>287</v>
      </c>
      <c r="EK6" s="234"/>
      <c r="EL6" s="234"/>
      <c r="EM6" s="234" t="str">
        <f>AI6&amp;AH6</f>
        <v>254</v>
      </c>
      <c r="EN6" s="234"/>
      <c r="EO6" s="234"/>
      <c r="EP6" s="234" t="str">
        <f>AL6&amp;AK6</f>
        <v>289</v>
      </c>
      <c r="EQ6" s="234"/>
      <c r="ER6" s="234"/>
      <c r="ES6" s="234" t="str">
        <f>AO6&amp;AN6</f>
        <v>289</v>
      </c>
      <c r="ET6" s="234"/>
      <c r="EU6" s="234"/>
      <c r="EV6" s="234" t="str">
        <f>AR6&amp;AQ6</f>
        <v>2</v>
      </c>
      <c r="EW6" s="234"/>
      <c r="EX6" s="234"/>
      <c r="EY6" s="234" t="str">
        <f>AU6&amp;AT6</f>
        <v/>
      </c>
      <c r="EZ6" s="234"/>
      <c r="FA6" s="234"/>
      <c r="FB6" s="234" t="str">
        <f>AX6&amp;AW6</f>
        <v/>
      </c>
      <c r="FC6" s="234"/>
      <c r="FD6" s="234"/>
      <c r="FE6" s="234" t="str">
        <f>BA6&amp;AZ6</f>
        <v/>
      </c>
      <c r="FF6" s="234"/>
      <c r="FG6" s="234"/>
      <c r="FH6" s="234" t="str">
        <f>BD6&amp;BC6</f>
        <v/>
      </c>
      <c r="FI6" s="234"/>
      <c r="FJ6" s="234"/>
      <c r="FK6" s="234" t="str">
        <f>BG6&amp;BF6</f>
        <v/>
      </c>
      <c r="FL6" s="234"/>
      <c r="FM6" s="234"/>
      <c r="FN6" s="234" t="str">
        <f>BJ6&amp;BI6</f>
        <v/>
      </c>
      <c r="FO6" s="158"/>
      <c r="FP6" s="158"/>
      <c r="FQ6" s="231"/>
      <c r="FR6" s="231"/>
      <c r="FS6" s="231"/>
      <c r="FT6" s="231"/>
      <c r="FU6" s="231"/>
      <c r="FV6" s="231"/>
      <c r="FW6" s="231"/>
      <c r="FX6" s="231"/>
      <c r="FY6" s="150"/>
      <c r="FZ6" s="150"/>
    </row>
    <row r="7" spans="1:182" s="148" customFormat="1" ht="20.100000000000001" customHeight="1">
      <c r="A7" s="174">
        <f>BO7</f>
        <v>2</v>
      </c>
      <c r="B7" s="290" t="s">
        <v>6</v>
      </c>
      <c r="C7" s="291"/>
      <c r="D7" s="292"/>
      <c r="E7" s="292"/>
      <c r="F7" s="293"/>
      <c r="G7" s="273">
        <v>93</v>
      </c>
      <c r="H7" s="178">
        <v>2</v>
      </c>
      <c r="I7" s="282">
        <f t="shared" si="0"/>
        <v>93.93</v>
      </c>
      <c r="J7" s="273">
        <v>66</v>
      </c>
      <c r="K7" s="178">
        <v>2</v>
      </c>
      <c r="L7" s="282">
        <f t="shared" si="1"/>
        <v>92.583333333333329</v>
      </c>
      <c r="M7" s="273">
        <v>79</v>
      </c>
      <c r="N7" s="178">
        <v>2</v>
      </c>
      <c r="O7" s="282">
        <f t="shared" si="2"/>
        <v>93.870588235294122</v>
      </c>
      <c r="P7" s="273">
        <v>89</v>
      </c>
      <c r="Q7" s="178">
        <v>2</v>
      </c>
      <c r="R7" s="282">
        <f t="shared" si="3"/>
        <v>89.89</v>
      </c>
      <c r="S7" s="273">
        <v>86</v>
      </c>
      <c r="T7" s="178">
        <v>2</v>
      </c>
      <c r="U7" s="282">
        <f t="shared" si="4"/>
        <v>86.86</v>
      </c>
      <c r="V7" s="273">
        <v>87</v>
      </c>
      <c r="W7" s="178">
        <v>2</v>
      </c>
      <c r="X7" s="282">
        <f t="shared" si="5"/>
        <v>87.87</v>
      </c>
      <c r="Y7" s="273">
        <v>87</v>
      </c>
      <c r="Z7" s="178">
        <v>2</v>
      </c>
      <c r="AA7" s="282">
        <f t="shared" si="6"/>
        <v>87.87</v>
      </c>
      <c r="AB7" s="273">
        <v>92</v>
      </c>
      <c r="AC7" s="178">
        <v>2</v>
      </c>
      <c r="AD7" s="282">
        <f t="shared" si="7"/>
        <v>92.92</v>
      </c>
      <c r="AE7" s="273">
        <v>95</v>
      </c>
      <c r="AF7" s="178">
        <v>2</v>
      </c>
      <c r="AG7" s="282">
        <f t="shared" si="8"/>
        <v>95.95</v>
      </c>
      <c r="AH7" s="273">
        <v>55</v>
      </c>
      <c r="AI7" s="178">
        <v>2</v>
      </c>
      <c r="AJ7" s="282">
        <f t="shared" si="9"/>
        <v>92.583333333333329</v>
      </c>
      <c r="AK7" s="273">
        <v>84</v>
      </c>
      <c r="AL7" s="178">
        <v>2</v>
      </c>
      <c r="AM7" s="282">
        <f t="shared" si="10"/>
        <v>84.84</v>
      </c>
      <c r="AN7" s="273">
        <v>88</v>
      </c>
      <c r="AO7" s="178">
        <v>2</v>
      </c>
      <c r="AP7" s="282">
        <f t="shared" si="11"/>
        <v>88.88</v>
      </c>
      <c r="AQ7" s="273"/>
      <c r="AR7" s="178">
        <v>2</v>
      </c>
      <c r="AS7" s="282">
        <f t="shared" si="12"/>
        <v>0</v>
      </c>
      <c r="AT7" s="273"/>
      <c r="AU7" s="178"/>
      <c r="AV7" s="282">
        <f t="shared" si="13"/>
        <v>0</v>
      </c>
      <c r="AW7" s="273"/>
      <c r="AX7" s="178"/>
      <c r="AY7" s="282">
        <f t="shared" si="14"/>
        <v>0</v>
      </c>
      <c r="AZ7" s="273"/>
      <c r="BA7" s="178"/>
      <c r="BB7" s="282">
        <f t="shared" si="15"/>
        <v>0</v>
      </c>
      <c r="BC7" s="273"/>
      <c r="BD7" s="178"/>
      <c r="BE7" s="282">
        <f t="shared" si="16"/>
        <v>0</v>
      </c>
      <c r="BF7" s="273"/>
      <c r="BG7" s="178"/>
      <c r="BH7" s="282">
        <f t="shared" si="17"/>
        <v>0</v>
      </c>
      <c r="BI7" s="177"/>
      <c r="BJ7" s="178"/>
      <c r="BK7" s="282">
        <f t="shared" si="18"/>
        <v>0</v>
      </c>
      <c r="BL7" s="179"/>
      <c r="BM7" s="180">
        <f t="shared" si="19"/>
        <v>1088.047254901961</v>
      </c>
      <c r="BN7" s="181">
        <f t="shared" si="20"/>
        <v>1001</v>
      </c>
      <c r="BO7" s="289">
        <f t="shared" si="21"/>
        <v>2</v>
      </c>
      <c r="BP7" s="294">
        <f t="shared" si="22"/>
        <v>828.47725490196081</v>
      </c>
      <c r="BQ7" s="183">
        <f t="shared" si="23"/>
        <v>92.053028322440085</v>
      </c>
      <c r="BR7" s="184">
        <f>BP7/BX7</f>
        <v>69.039771241830067</v>
      </c>
      <c r="BS7" s="185"/>
      <c r="BT7" s="185"/>
      <c r="BU7" s="238">
        <f>LARGE($BZ7:$CS7,1)+LARGE($BZ7:$CS7,2)+LARGE($BZ7:$CS7,3)+LARGE($BZ7:$CS7,4)+LARGE($BZ7:$CS7,5)</f>
        <v>469.25392156862745</v>
      </c>
      <c r="BV7" s="181">
        <v>5</v>
      </c>
      <c r="BW7" s="173"/>
      <c r="BX7" s="228">
        <f t="shared" ref="BX7:BX26" si="25">COUNTIF(BZ7:CS7,"&gt;1")</f>
        <v>12</v>
      </c>
      <c r="BY7" s="229">
        <f t="shared" ref="BY7:BY26" si="26">SUM(BZ7:CS7)</f>
        <v>1088.047254901961</v>
      </c>
      <c r="BZ7" s="261">
        <f t="shared" si="24"/>
        <v>93.93</v>
      </c>
      <c r="CA7" s="262">
        <f t="shared" ref="CA7:CA26" si="27">L7</f>
        <v>92.583333333333329</v>
      </c>
      <c r="CB7" s="262">
        <f t="shared" ref="CB7:CB26" si="28">O7</f>
        <v>93.870588235294122</v>
      </c>
      <c r="CC7" s="262">
        <f t="shared" ref="CC7:CC26" si="29">R7</f>
        <v>89.89</v>
      </c>
      <c r="CD7" s="262">
        <f t="shared" ref="CD7:CD26" si="30">U7</f>
        <v>86.86</v>
      </c>
      <c r="CE7" s="262">
        <f t="shared" ref="CE7:CE26" si="31">X7</f>
        <v>87.87</v>
      </c>
      <c r="CF7" s="262">
        <f t="shared" ref="CF7:CF26" si="32">AA7</f>
        <v>87.87</v>
      </c>
      <c r="CG7" s="262">
        <f t="shared" ref="CG7:CG26" si="33">AD7</f>
        <v>92.92</v>
      </c>
      <c r="CH7" s="262">
        <f t="shared" ref="CH7:CH26" si="34">AG7</f>
        <v>95.95</v>
      </c>
      <c r="CI7" s="262">
        <f t="shared" ref="CI7:CI26" si="35">AJ7</f>
        <v>92.583333333333329</v>
      </c>
      <c r="CJ7" s="262">
        <f t="shared" ref="CJ7:CJ26" si="36">AM7</f>
        <v>84.84</v>
      </c>
      <c r="CK7" s="262">
        <f t="shared" ref="CK7:CK26" si="37">AP7</f>
        <v>88.88</v>
      </c>
      <c r="CL7" s="262">
        <f t="shared" ref="CL7:CL26" si="38">AS7</f>
        <v>0</v>
      </c>
      <c r="CM7" s="262">
        <f t="shared" ref="CM7:CM26" si="39">AV7</f>
        <v>0</v>
      </c>
      <c r="CN7" s="262">
        <f t="shared" ref="CN7:CN26" si="40">AY7</f>
        <v>0</v>
      </c>
      <c r="CO7" s="262">
        <f t="shared" ref="CO7:CO26" si="41">BB7</f>
        <v>0</v>
      </c>
      <c r="CP7" s="262">
        <f t="shared" ref="CP7:CP26" si="42">BE7</f>
        <v>0</v>
      </c>
      <c r="CQ7" s="262">
        <f t="shared" ref="CQ7:CQ26" si="43">BH7</f>
        <v>0</v>
      </c>
      <c r="CR7" s="262">
        <f t="shared" ref="CR7:CR26" si="44">BK7</f>
        <v>0</v>
      </c>
      <c r="CS7" s="263"/>
      <c r="CT7" s="227"/>
      <c r="CU7" s="227"/>
      <c r="CV7" s="227"/>
      <c r="CW7" s="227"/>
      <c r="CX7" s="227"/>
      <c r="CY7" s="227"/>
      <c r="CZ7" s="227"/>
      <c r="DA7" s="227"/>
      <c r="DB7" s="227"/>
      <c r="DC7" s="231"/>
      <c r="DD7" s="231"/>
      <c r="DE7" s="231"/>
      <c r="DF7" s="231"/>
      <c r="DG7" s="231"/>
      <c r="DH7" s="231"/>
      <c r="DI7" s="231"/>
      <c r="DJ7" s="231"/>
      <c r="DK7" s="231"/>
      <c r="DL7" s="234" t="str">
        <f t="shared" ref="DL7:DL40" si="45">H7&amp;G7</f>
        <v>293</v>
      </c>
      <c r="DM7" s="234"/>
      <c r="DN7" s="234"/>
      <c r="DO7" s="234" t="str">
        <f t="shared" ref="DO7:DO40" si="46">K7&amp;J7</f>
        <v>266</v>
      </c>
      <c r="DP7" s="234"/>
      <c r="DQ7" s="234"/>
      <c r="DR7" s="234" t="str">
        <f t="shared" ref="DR7:DR40" si="47">N7&amp;M7</f>
        <v>279</v>
      </c>
      <c r="DS7" s="234"/>
      <c r="DT7" s="234"/>
      <c r="DU7" s="234" t="str">
        <f t="shared" ref="DU7:DU40" si="48">Q7&amp;P7</f>
        <v>289</v>
      </c>
      <c r="DV7" s="234"/>
      <c r="DW7" s="234"/>
      <c r="DX7" s="234" t="str">
        <f t="shared" ref="DX7:DX40" si="49">T7&amp;S7</f>
        <v>286</v>
      </c>
      <c r="DY7" s="234"/>
      <c r="DZ7" s="234"/>
      <c r="EA7" s="234" t="str">
        <f t="shared" ref="EA7:EA40" si="50">W7&amp;V7</f>
        <v>287</v>
      </c>
      <c r="EB7" s="234"/>
      <c r="EC7" s="234"/>
      <c r="ED7" s="234" t="str">
        <f t="shared" ref="ED7:ED40" si="51">Z7&amp;Y7</f>
        <v>287</v>
      </c>
      <c r="EE7" s="234"/>
      <c r="EF7" s="234"/>
      <c r="EG7" s="234" t="str">
        <f t="shared" ref="EG7:EG40" si="52">AC7&amp;AB7</f>
        <v>292</v>
      </c>
      <c r="EH7" s="234"/>
      <c r="EI7" s="234"/>
      <c r="EJ7" s="234" t="str">
        <f t="shared" ref="EJ7:EJ40" si="53">AF7&amp;AE7</f>
        <v>295</v>
      </c>
      <c r="EK7" s="234"/>
      <c r="EL7" s="234"/>
      <c r="EM7" s="234" t="str">
        <f t="shared" ref="EM7:EM40" si="54">AI7&amp;AH7</f>
        <v>255</v>
      </c>
      <c r="EN7" s="234"/>
      <c r="EO7" s="234"/>
      <c r="EP7" s="234" t="str">
        <f t="shared" ref="EP7:EP40" si="55">AL7&amp;AK7</f>
        <v>284</v>
      </c>
      <c r="EQ7" s="234"/>
      <c r="ER7" s="234"/>
      <c r="ES7" s="234" t="str">
        <f t="shared" ref="ES7:ES40" si="56">AO7&amp;AN7</f>
        <v>288</v>
      </c>
      <c r="ET7" s="234"/>
      <c r="EU7" s="234"/>
      <c r="EV7" s="234" t="str">
        <f t="shared" ref="EV7:EV40" si="57">AR7&amp;AQ7</f>
        <v>2</v>
      </c>
      <c r="EW7" s="234"/>
      <c r="EX7" s="234"/>
      <c r="EY7" s="234" t="str">
        <f t="shared" ref="EY7:EY40" si="58">AU7&amp;AT7</f>
        <v/>
      </c>
      <c r="EZ7" s="234"/>
      <c r="FA7" s="234"/>
      <c r="FB7" s="234" t="str">
        <f t="shared" ref="FB7:FB40" si="59">AX7&amp;AW7</f>
        <v/>
      </c>
      <c r="FC7" s="234"/>
      <c r="FD7" s="234"/>
      <c r="FE7" s="234" t="str">
        <f t="shared" ref="FE7:FE40" si="60">BA7&amp;AZ7</f>
        <v/>
      </c>
      <c r="FF7" s="234"/>
      <c r="FG7" s="234"/>
      <c r="FH7" s="234" t="str">
        <f t="shared" ref="FH7:FH40" si="61">BD7&amp;BC7</f>
        <v/>
      </c>
      <c r="FI7" s="234"/>
      <c r="FJ7" s="234"/>
      <c r="FK7" s="234" t="str">
        <f t="shared" ref="FK7:FK40" si="62">BG7&amp;BF7</f>
        <v/>
      </c>
      <c r="FL7" s="234"/>
      <c r="FM7" s="234"/>
      <c r="FN7" s="234" t="str">
        <f t="shared" ref="FN7:FN40" si="63">BJ7&amp;BI7</f>
        <v/>
      </c>
      <c r="FO7" s="173"/>
      <c r="FP7" s="173"/>
      <c r="FQ7" s="231"/>
      <c r="FR7" s="231"/>
      <c r="FS7" s="231"/>
      <c r="FT7" s="231"/>
      <c r="FU7" s="231"/>
      <c r="FV7" s="231"/>
      <c r="FW7" s="231"/>
      <c r="FX7" s="231"/>
      <c r="FY7" s="150"/>
      <c r="FZ7" s="150"/>
    </row>
    <row r="8" spans="1:182" s="148" customFormat="1" ht="20.100000000000001" customHeight="1">
      <c r="A8" s="174">
        <f t="shared" ref="A8:A40" si="64">BO8</f>
        <v>3</v>
      </c>
      <c r="B8" s="290" t="s">
        <v>2</v>
      </c>
      <c r="C8" s="291"/>
      <c r="D8" s="292"/>
      <c r="E8" s="292"/>
      <c r="F8" s="293"/>
      <c r="G8" s="273">
        <v>90</v>
      </c>
      <c r="H8" s="178">
        <v>2</v>
      </c>
      <c r="I8" s="282">
        <f t="shared" si="0"/>
        <v>90.9</v>
      </c>
      <c r="J8" s="273">
        <v>65</v>
      </c>
      <c r="K8" s="178">
        <v>2</v>
      </c>
      <c r="L8" s="282">
        <f t="shared" si="1"/>
        <v>91.180555555555557</v>
      </c>
      <c r="M8" s="273">
        <v>78</v>
      </c>
      <c r="N8" s="178">
        <v>2</v>
      </c>
      <c r="O8" s="282">
        <f t="shared" si="2"/>
        <v>92.682352941176475</v>
      </c>
      <c r="P8" s="273">
        <v>94</v>
      </c>
      <c r="Q8" s="178">
        <v>2</v>
      </c>
      <c r="R8" s="282">
        <f t="shared" si="3"/>
        <v>94.94</v>
      </c>
      <c r="S8" s="273">
        <v>92</v>
      </c>
      <c r="T8" s="178">
        <v>2</v>
      </c>
      <c r="U8" s="282">
        <f t="shared" si="4"/>
        <v>92.92</v>
      </c>
      <c r="V8" s="273">
        <v>94</v>
      </c>
      <c r="W8" s="178">
        <v>2</v>
      </c>
      <c r="X8" s="282">
        <f t="shared" si="5"/>
        <v>94.94</v>
      </c>
      <c r="Y8" s="273">
        <v>78</v>
      </c>
      <c r="Z8" s="178">
        <v>2</v>
      </c>
      <c r="AA8" s="282">
        <f t="shared" si="6"/>
        <v>78.78</v>
      </c>
      <c r="AB8" s="273">
        <v>92</v>
      </c>
      <c r="AC8" s="178">
        <v>2</v>
      </c>
      <c r="AD8" s="282">
        <f t="shared" si="7"/>
        <v>92.92</v>
      </c>
      <c r="AE8" s="273">
        <v>89</v>
      </c>
      <c r="AF8" s="178">
        <v>2</v>
      </c>
      <c r="AG8" s="282">
        <f t="shared" si="8"/>
        <v>89.89</v>
      </c>
      <c r="AH8" s="273">
        <v>50</v>
      </c>
      <c r="AI8" s="178">
        <v>2</v>
      </c>
      <c r="AJ8" s="282">
        <f t="shared" si="9"/>
        <v>84.166666666666671</v>
      </c>
      <c r="AK8" s="273">
        <v>85</v>
      </c>
      <c r="AL8" s="178">
        <v>2</v>
      </c>
      <c r="AM8" s="282">
        <f t="shared" si="10"/>
        <v>85.85</v>
      </c>
      <c r="AN8" s="273">
        <v>81</v>
      </c>
      <c r="AO8" s="178">
        <v>2</v>
      </c>
      <c r="AP8" s="282">
        <f t="shared" si="11"/>
        <v>81.81</v>
      </c>
      <c r="AQ8" s="273"/>
      <c r="AR8" s="178">
        <v>2</v>
      </c>
      <c r="AS8" s="282">
        <f t="shared" si="12"/>
        <v>0</v>
      </c>
      <c r="AT8" s="273"/>
      <c r="AU8" s="178"/>
      <c r="AV8" s="282">
        <f t="shared" si="13"/>
        <v>0</v>
      </c>
      <c r="AW8" s="273"/>
      <c r="AX8" s="178"/>
      <c r="AY8" s="282">
        <f t="shared" si="14"/>
        <v>0</v>
      </c>
      <c r="AZ8" s="273"/>
      <c r="BA8" s="178"/>
      <c r="BB8" s="282">
        <f t="shared" si="15"/>
        <v>0</v>
      </c>
      <c r="BC8" s="273"/>
      <c r="BD8" s="178"/>
      <c r="BE8" s="282">
        <f t="shared" si="16"/>
        <v>0</v>
      </c>
      <c r="BF8" s="273"/>
      <c r="BG8" s="178"/>
      <c r="BH8" s="282">
        <f t="shared" si="17"/>
        <v>0</v>
      </c>
      <c r="BI8" s="177"/>
      <c r="BJ8" s="178"/>
      <c r="BK8" s="282">
        <f t="shared" si="18"/>
        <v>0</v>
      </c>
      <c r="BL8" s="179"/>
      <c r="BM8" s="180">
        <f t="shared" si="19"/>
        <v>1070.9795751633985</v>
      </c>
      <c r="BN8" s="181">
        <f t="shared" si="20"/>
        <v>988</v>
      </c>
      <c r="BO8" s="289">
        <f t="shared" si="21"/>
        <v>3</v>
      </c>
      <c r="BP8" s="294">
        <f t="shared" si="22"/>
        <v>826.22290849673209</v>
      </c>
      <c r="BQ8" s="183">
        <f t="shared" si="23"/>
        <v>91.802545388525786</v>
      </c>
      <c r="BR8" s="184">
        <f t="shared" ref="BR8:BR26" si="65">BP8/BX8</f>
        <v>68.851909041394336</v>
      </c>
      <c r="BS8" s="185"/>
      <c r="BT8" s="185"/>
      <c r="BU8" s="239">
        <f>LARGE($BZ8:$CS8,1)+LARGE($BZ8:$CS8,2)+LARGE($BZ8:$CS8,3)+LARGE($BZ8:$CS8,4)+LARGE($BZ8:$CS8,5)+LARGE($BZ8:$CS8,6)</f>
        <v>559.5829084967321</v>
      </c>
      <c r="BV8" s="181">
        <v>6</v>
      </c>
      <c r="BW8" s="173"/>
      <c r="BX8" s="228">
        <f t="shared" si="25"/>
        <v>12</v>
      </c>
      <c r="BY8" s="229">
        <f t="shared" si="26"/>
        <v>1070.9795751633985</v>
      </c>
      <c r="BZ8" s="261">
        <f t="shared" si="24"/>
        <v>90.9</v>
      </c>
      <c r="CA8" s="262">
        <f t="shared" si="27"/>
        <v>91.180555555555557</v>
      </c>
      <c r="CB8" s="262">
        <f t="shared" si="28"/>
        <v>92.682352941176475</v>
      </c>
      <c r="CC8" s="262">
        <f t="shared" si="29"/>
        <v>94.94</v>
      </c>
      <c r="CD8" s="262">
        <f t="shared" si="30"/>
        <v>92.92</v>
      </c>
      <c r="CE8" s="262">
        <f t="shared" si="31"/>
        <v>94.94</v>
      </c>
      <c r="CF8" s="262">
        <f t="shared" si="32"/>
        <v>78.78</v>
      </c>
      <c r="CG8" s="262">
        <f t="shared" si="33"/>
        <v>92.92</v>
      </c>
      <c r="CH8" s="262">
        <f t="shared" si="34"/>
        <v>89.89</v>
      </c>
      <c r="CI8" s="262">
        <f t="shared" si="35"/>
        <v>84.166666666666671</v>
      </c>
      <c r="CJ8" s="262">
        <f t="shared" si="36"/>
        <v>85.85</v>
      </c>
      <c r="CK8" s="262">
        <f t="shared" si="37"/>
        <v>81.81</v>
      </c>
      <c r="CL8" s="262">
        <f t="shared" si="38"/>
        <v>0</v>
      </c>
      <c r="CM8" s="262">
        <f t="shared" si="39"/>
        <v>0</v>
      </c>
      <c r="CN8" s="262">
        <f t="shared" si="40"/>
        <v>0</v>
      </c>
      <c r="CO8" s="262">
        <f t="shared" si="41"/>
        <v>0</v>
      </c>
      <c r="CP8" s="262">
        <f t="shared" si="42"/>
        <v>0</v>
      </c>
      <c r="CQ8" s="262">
        <f t="shared" si="43"/>
        <v>0</v>
      </c>
      <c r="CR8" s="262">
        <f t="shared" si="44"/>
        <v>0</v>
      </c>
      <c r="CS8" s="263"/>
      <c r="CT8" s="227"/>
      <c r="CU8" s="227"/>
      <c r="CV8" s="227"/>
      <c r="CW8" s="227"/>
      <c r="CX8" s="227"/>
      <c r="CY8" s="227"/>
      <c r="CZ8" s="227"/>
      <c r="DA8" s="227"/>
      <c r="DB8" s="227"/>
      <c r="DC8" s="231"/>
      <c r="DD8" s="231"/>
      <c r="DE8" s="231"/>
      <c r="DF8" s="231"/>
      <c r="DG8" s="231"/>
      <c r="DH8" s="231"/>
      <c r="DI8" s="231"/>
      <c r="DJ8" s="231"/>
      <c r="DK8" s="231"/>
      <c r="DL8" s="234" t="str">
        <f t="shared" si="45"/>
        <v>290</v>
      </c>
      <c r="DM8" s="234"/>
      <c r="DN8" s="234"/>
      <c r="DO8" s="234" t="str">
        <f t="shared" si="46"/>
        <v>265</v>
      </c>
      <c r="DP8" s="234"/>
      <c r="DQ8" s="234"/>
      <c r="DR8" s="234" t="str">
        <f t="shared" si="47"/>
        <v>278</v>
      </c>
      <c r="DS8" s="234"/>
      <c r="DT8" s="234"/>
      <c r="DU8" s="234" t="str">
        <f t="shared" si="48"/>
        <v>294</v>
      </c>
      <c r="DV8" s="234"/>
      <c r="DW8" s="234"/>
      <c r="DX8" s="234" t="str">
        <f t="shared" si="49"/>
        <v>292</v>
      </c>
      <c r="DY8" s="234"/>
      <c r="DZ8" s="234"/>
      <c r="EA8" s="234" t="str">
        <f t="shared" si="50"/>
        <v>294</v>
      </c>
      <c r="EB8" s="234"/>
      <c r="EC8" s="234"/>
      <c r="ED8" s="234" t="str">
        <f t="shared" si="51"/>
        <v>278</v>
      </c>
      <c r="EE8" s="234"/>
      <c r="EF8" s="234"/>
      <c r="EG8" s="234" t="str">
        <f t="shared" si="52"/>
        <v>292</v>
      </c>
      <c r="EH8" s="234"/>
      <c r="EI8" s="234"/>
      <c r="EJ8" s="234" t="str">
        <f t="shared" si="53"/>
        <v>289</v>
      </c>
      <c r="EK8" s="234"/>
      <c r="EL8" s="234"/>
      <c r="EM8" s="234" t="str">
        <f t="shared" si="54"/>
        <v>250</v>
      </c>
      <c r="EN8" s="234"/>
      <c r="EO8" s="234"/>
      <c r="EP8" s="234" t="str">
        <f t="shared" si="55"/>
        <v>285</v>
      </c>
      <c r="EQ8" s="234"/>
      <c r="ER8" s="234"/>
      <c r="ES8" s="234" t="str">
        <f t="shared" si="56"/>
        <v>281</v>
      </c>
      <c r="ET8" s="234"/>
      <c r="EU8" s="234"/>
      <c r="EV8" s="234" t="str">
        <f t="shared" si="57"/>
        <v>2</v>
      </c>
      <c r="EW8" s="234"/>
      <c r="EX8" s="234"/>
      <c r="EY8" s="234" t="str">
        <f t="shared" si="58"/>
        <v/>
      </c>
      <c r="EZ8" s="234"/>
      <c r="FA8" s="234"/>
      <c r="FB8" s="234" t="str">
        <f t="shared" si="59"/>
        <v/>
      </c>
      <c r="FC8" s="234"/>
      <c r="FD8" s="234"/>
      <c r="FE8" s="234" t="str">
        <f t="shared" si="60"/>
        <v/>
      </c>
      <c r="FF8" s="234"/>
      <c r="FG8" s="234"/>
      <c r="FH8" s="234" t="str">
        <f t="shared" si="61"/>
        <v/>
      </c>
      <c r="FI8" s="234"/>
      <c r="FJ8" s="234"/>
      <c r="FK8" s="234" t="str">
        <f t="shared" si="62"/>
        <v/>
      </c>
      <c r="FL8" s="234"/>
      <c r="FM8" s="234"/>
      <c r="FN8" s="234" t="str">
        <f t="shared" si="63"/>
        <v/>
      </c>
      <c r="FO8" s="173"/>
      <c r="FP8" s="173"/>
      <c r="FQ8" s="231"/>
      <c r="FR8" s="231"/>
      <c r="FS8" s="231"/>
      <c r="FT8" s="231"/>
      <c r="FU8" s="231"/>
      <c r="FV8" s="231"/>
      <c r="FW8" s="231"/>
      <c r="FX8" s="231"/>
      <c r="FY8" s="150"/>
      <c r="FZ8" s="150"/>
    </row>
    <row r="9" spans="1:182" s="148" customFormat="1" ht="20.100000000000001" customHeight="1">
      <c r="A9" s="174">
        <f t="shared" si="64"/>
        <v>4</v>
      </c>
      <c r="B9" s="290" t="s">
        <v>179</v>
      </c>
      <c r="C9" s="292"/>
      <c r="D9" s="292"/>
      <c r="E9" s="292"/>
      <c r="F9" s="293"/>
      <c r="G9" s="273">
        <v>88</v>
      </c>
      <c r="H9" s="178">
        <v>2</v>
      </c>
      <c r="I9" s="282">
        <f t="shared" si="0"/>
        <v>88.88</v>
      </c>
      <c r="J9" s="273">
        <v>62</v>
      </c>
      <c r="K9" s="178">
        <v>2</v>
      </c>
      <c r="L9" s="282">
        <f t="shared" si="1"/>
        <v>86.972222222222229</v>
      </c>
      <c r="M9" s="273">
        <v>77</v>
      </c>
      <c r="N9" s="178">
        <v>2</v>
      </c>
      <c r="O9" s="282">
        <f t="shared" si="2"/>
        <v>91.494117647058829</v>
      </c>
      <c r="P9" s="273">
        <v>84</v>
      </c>
      <c r="Q9" s="178">
        <v>2</v>
      </c>
      <c r="R9" s="282">
        <f t="shared" si="3"/>
        <v>84.84</v>
      </c>
      <c r="S9" s="273">
        <v>93</v>
      </c>
      <c r="T9" s="178">
        <v>2</v>
      </c>
      <c r="U9" s="282">
        <f t="shared" si="4"/>
        <v>93.93</v>
      </c>
      <c r="V9" s="273">
        <v>83</v>
      </c>
      <c r="W9" s="178">
        <v>2</v>
      </c>
      <c r="X9" s="282">
        <f t="shared" si="5"/>
        <v>83.83</v>
      </c>
      <c r="Y9" s="273">
        <v>83</v>
      </c>
      <c r="Z9" s="178">
        <v>2</v>
      </c>
      <c r="AA9" s="282">
        <f t="shared" si="6"/>
        <v>83.83</v>
      </c>
      <c r="AB9" s="273">
        <v>84</v>
      </c>
      <c r="AC9" s="178">
        <v>2</v>
      </c>
      <c r="AD9" s="282">
        <f t="shared" si="7"/>
        <v>84.84</v>
      </c>
      <c r="AE9" s="273">
        <v>80</v>
      </c>
      <c r="AF9" s="178">
        <v>2</v>
      </c>
      <c r="AG9" s="282">
        <f t="shared" si="8"/>
        <v>80.8</v>
      </c>
      <c r="AH9" s="273">
        <v>41</v>
      </c>
      <c r="AI9" s="178">
        <v>2</v>
      </c>
      <c r="AJ9" s="282">
        <f t="shared" si="9"/>
        <v>69.016666666666666</v>
      </c>
      <c r="AK9" s="273">
        <v>91</v>
      </c>
      <c r="AL9" s="178">
        <v>2</v>
      </c>
      <c r="AM9" s="282">
        <f t="shared" si="10"/>
        <v>91.91</v>
      </c>
      <c r="AN9" s="273">
        <v>93</v>
      </c>
      <c r="AO9" s="178">
        <v>2</v>
      </c>
      <c r="AP9" s="282">
        <f t="shared" si="11"/>
        <v>93.93</v>
      </c>
      <c r="AQ9" s="273"/>
      <c r="AR9" s="178">
        <v>2</v>
      </c>
      <c r="AS9" s="282">
        <f t="shared" si="12"/>
        <v>0</v>
      </c>
      <c r="AT9" s="273"/>
      <c r="AU9" s="178"/>
      <c r="AV9" s="282">
        <f t="shared" si="13"/>
        <v>0</v>
      </c>
      <c r="AW9" s="273"/>
      <c r="AX9" s="178"/>
      <c r="AY9" s="282">
        <f t="shared" si="14"/>
        <v>0</v>
      </c>
      <c r="AZ9" s="273"/>
      <c r="BA9" s="178"/>
      <c r="BB9" s="282">
        <f t="shared" si="15"/>
        <v>0</v>
      </c>
      <c r="BC9" s="273"/>
      <c r="BD9" s="178"/>
      <c r="BE9" s="282">
        <f t="shared" si="16"/>
        <v>0</v>
      </c>
      <c r="BF9" s="273"/>
      <c r="BG9" s="178"/>
      <c r="BH9" s="282">
        <f t="shared" si="17"/>
        <v>0</v>
      </c>
      <c r="BI9" s="177"/>
      <c r="BJ9" s="178"/>
      <c r="BK9" s="282">
        <f t="shared" si="18"/>
        <v>0</v>
      </c>
      <c r="BL9" s="179"/>
      <c r="BM9" s="180">
        <f t="shared" si="19"/>
        <v>1034.2730065359476</v>
      </c>
      <c r="BN9" s="181">
        <f t="shared" si="20"/>
        <v>959</v>
      </c>
      <c r="BO9" s="289">
        <f t="shared" si="21"/>
        <v>4</v>
      </c>
      <c r="BP9" s="294">
        <f t="shared" si="22"/>
        <v>800.6263398692812</v>
      </c>
      <c r="BQ9" s="183">
        <f t="shared" si="23"/>
        <v>88.958482207697912</v>
      </c>
      <c r="BR9" s="184">
        <f t="shared" si="65"/>
        <v>66.718861655773438</v>
      </c>
      <c r="BS9" s="185"/>
      <c r="BT9" s="185"/>
      <c r="BU9" s="240">
        <f>LARGE($BZ9:$CS9,1)+LARGE($BZ9:$CS9,2)+LARGE($BZ9:$CS9,3)+LARGE($BZ9:$CS9,4)+LARGE($BZ9:$CS9,5)+LARGE($BZ9:$CS9,6)+LARGE($BZ9:$CS9,7)</f>
        <v>631.95633986928112</v>
      </c>
      <c r="BV9" s="181">
        <v>7</v>
      </c>
      <c r="BW9" s="173"/>
      <c r="BX9" s="228">
        <f t="shared" si="25"/>
        <v>12</v>
      </c>
      <c r="BY9" s="229">
        <f t="shared" si="26"/>
        <v>1034.2730065359476</v>
      </c>
      <c r="BZ9" s="261">
        <f t="shared" si="24"/>
        <v>88.88</v>
      </c>
      <c r="CA9" s="262">
        <f t="shared" si="27"/>
        <v>86.972222222222229</v>
      </c>
      <c r="CB9" s="262">
        <f t="shared" si="28"/>
        <v>91.494117647058829</v>
      </c>
      <c r="CC9" s="262">
        <f t="shared" si="29"/>
        <v>84.84</v>
      </c>
      <c r="CD9" s="262">
        <f t="shared" si="30"/>
        <v>93.93</v>
      </c>
      <c r="CE9" s="262">
        <f t="shared" si="31"/>
        <v>83.83</v>
      </c>
      <c r="CF9" s="262">
        <f t="shared" si="32"/>
        <v>83.83</v>
      </c>
      <c r="CG9" s="262">
        <f t="shared" si="33"/>
        <v>84.84</v>
      </c>
      <c r="CH9" s="262">
        <f t="shared" si="34"/>
        <v>80.8</v>
      </c>
      <c r="CI9" s="262">
        <f t="shared" si="35"/>
        <v>69.016666666666666</v>
      </c>
      <c r="CJ9" s="262">
        <f t="shared" si="36"/>
        <v>91.91</v>
      </c>
      <c r="CK9" s="262">
        <f t="shared" si="37"/>
        <v>93.93</v>
      </c>
      <c r="CL9" s="262">
        <f t="shared" si="38"/>
        <v>0</v>
      </c>
      <c r="CM9" s="262">
        <f t="shared" si="39"/>
        <v>0</v>
      </c>
      <c r="CN9" s="262">
        <f t="shared" si="40"/>
        <v>0</v>
      </c>
      <c r="CO9" s="262">
        <f t="shared" si="41"/>
        <v>0</v>
      </c>
      <c r="CP9" s="262">
        <f t="shared" si="42"/>
        <v>0</v>
      </c>
      <c r="CQ9" s="262">
        <f t="shared" si="43"/>
        <v>0</v>
      </c>
      <c r="CR9" s="262">
        <f t="shared" si="44"/>
        <v>0</v>
      </c>
      <c r="CS9" s="263"/>
      <c r="CT9" s="227"/>
      <c r="CU9" s="227"/>
      <c r="CV9" s="227"/>
      <c r="CW9" s="227"/>
      <c r="CX9" s="227"/>
      <c r="CY9" s="227"/>
      <c r="CZ9" s="227"/>
      <c r="DA9" s="227"/>
      <c r="DB9" s="227"/>
      <c r="DC9" s="231"/>
      <c r="DD9" s="231"/>
      <c r="DE9" s="231"/>
      <c r="DF9" s="231"/>
      <c r="DG9" s="231"/>
      <c r="DH9" s="231"/>
      <c r="DI9" s="231"/>
      <c r="DJ9" s="231"/>
      <c r="DK9" s="231"/>
      <c r="DL9" s="234" t="str">
        <f t="shared" si="45"/>
        <v>288</v>
      </c>
      <c r="DM9" s="234"/>
      <c r="DN9" s="234"/>
      <c r="DO9" s="234" t="str">
        <f t="shared" si="46"/>
        <v>262</v>
      </c>
      <c r="DP9" s="234"/>
      <c r="DQ9" s="234"/>
      <c r="DR9" s="234" t="str">
        <f t="shared" si="47"/>
        <v>277</v>
      </c>
      <c r="DS9" s="234"/>
      <c r="DT9" s="234"/>
      <c r="DU9" s="234" t="str">
        <f t="shared" si="48"/>
        <v>284</v>
      </c>
      <c r="DV9" s="234"/>
      <c r="DW9" s="234"/>
      <c r="DX9" s="234" t="str">
        <f t="shared" si="49"/>
        <v>293</v>
      </c>
      <c r="DY9" s="234"/>
      <c r="DZ9" s="234"/>
      <c r="EA9" s="234" t="str">
        <f t="shared" si="50"/>
        <v>283</v>
      </c>
      <c r="EB9" s="234"/>
      <c r="EC9" s="234"/>
      <c r="ED9" s="234" t="str">
        <f t="shared" si="51"/>
        <v>283</v>
      </c>
      <c r="EE9" s="234"/>
      <c r="EF9" s="234"/>
      <c r="EG9" s="234" t="str">
        <f t="shared" si="52"/>
        <v>284</v>
      </c>
      <c r="EH9" s="234"/>
      <c r="EI9" s="234"/>
      <c r="EJ9" s="234" t="str">
        <f t="shared" si="53"/>
        <v>280</v>
      </c>
      <c r="EK9" s="234"/>
      <c r="EL9" s="234"/>
      <c r="EM9" s="234" t="str">
        <f t="shared" si="54"/>
        <v>241</v>
      </c>
      <c r="EN9" s="234"/>
      <c r="EO9" s="234"/>
      <c r="EP9" s="234" t="str">
        <f t="shared" si="55"/>
        <v>291</v>
      </c>
      <c r="EQ9" s="234"/>
      <c r="ER9" s="234"/>
      <c r="ES9" s="234" t="str">
        <f t="shared" si="56"/>
        <v>293</v>
      </c>
      <c r="ET9" s="234"/>
      <c r="EU9" s="234"/>
      <c r="EV9" s="234" t="str">
        <f t="shared" si="57"/>
        <v>2</v>
      </c>
      <c r="EW9" s="234"/>
      <c r="EX9" s="234"/>
      <c r="EY9" s="234" t="str">
        <f t="shared" si="58"/>
        <v/>
      </c>
      <c r="EZ9" s="234"/>
      <c r="FA9" s="234"/>
      <c r="FB9" s="234" t="str">
        <f t="shared" si="59"/>
        <v/>
      </c>
      <c r="FC9" s="234"/>
      <c r="FD9" s="234"/>
      <c r="FE9" s="234" t="str">
        <f t="shared" si="60"/>
        <v/>
      </c>
      <c r="FF9" s="234"/>
      <c r="FG9" s="234"/>
      <c r="FH9" s="234" t="str">
        <f t="shared" si="61"/>
        <v/>
      </c>
      <c r="FI9" s="234"/>
      <c r="FJ9" s="234"/>
      <c r="FK9" s="234" t="str">
        <f t="shared" si="62"/>
        <v/>
      </c>
      <c r="FL9" s="234"/>
      <c r="FM9" s="234"/>
      <c r="FN9" s="234" t="str">
        <f t="shared" si="63"/>
        <v/>
      </c>
      <c r="FO9" s="173"/>
      <c r="FP9" s="173"/>
      <c r="FQ9" s="231"/>
      <c r="FR9" s="231"/>
      <c r="FS9" s="231"/>
      <c r="FT9" s="231"/>
      <c r="FU9" s="231"/>
      <c r="FV9" s="231"/>
      <c r="FW9" s="231"/>
      <c r="FX9" s="231"/>
      <c r="FY9" s="150"/>
      <c r="FZ9" s="150"/>
    </row>
    <row r="10" spans="1:182" s="148" customFormat="1" ht="20.100000000000001" customHeight="1">
      <c r="A10" s="174">
        <f t="shared" si="64"/>
        <v>5</v>
      </c>
      <c r="B10" s="290" t="s">
        <v>3</v>
      </c>
      <c r="C10" s="291"/>
      <c r="D10" s="292"/>
      <c r="E10" s="292"/>
      <c r="F10" s="293"/>
      <c r="G10" s="273">
        <v>90</v>
      </c>
      <c r="H10" s="178">
        <v>2</v>
      </c>
      <c r="I10" s="282">
        <f t="shared" si="0"/>
        <v>90.9</v>
      </c>
      <c r="J10" s="273">
        <v>60</v>
      </c>
      <c r="K10" s="178">
        <v>2</v>
      </c>
      <c r="L10" s="282">
        <f t="shared" si="1"/>
        <v>84.166666666666671</v>
      </c>
      <c r="M10" s="273">
        <v>79</v>
      </c>
      <c r="N10" s="178">
        <v>2</v>
      </c>
      <c r="O10" s="282">
        <f t="shared" si="2"/>
        <v>93.870588235294122</v>
      </c>
      <c r="P10" s="273">
        <v>87</v>
      </c>
      <c r="Q10" s="178">
        <v>2</v>
      </c>
      <c r="R10" s="282">
        <f t="shared" si="3"/>
        <v>87.87</v>
      </c>
      <c r="S10" s="273">
        <v>83</v>
      </c>
      <c r="T10" s="178">
        <v>2</v>
      </c>
      <c r="U10" s="282">
        <f t="shared" si="4"/>
        <v>83.83</v>
      </c>
      <c r="V10" s="273">
        <v>84</v>
      </c>
      <c r="W10" s="178">
        <v>2</v>
      </c>
      <c r="X10" s="282">
        <f t="shared" si="5"/>
        <v>84.84</v>
      </c>
      <c r="Y10" s="273">
        <v>79</v>
      </c>
      <c r="Z10" s="178">
        <v>3</v>
      </c>
      <c r="AA10" s="282">
        <f t="shared" si="6"/>
        <v>80.58</v>
      </c>
      <c r="AB10" s="273">
        <v>84</v>
      </c>
      <c r="AC10" s="178">
        <v>2</v>
      </c>
      <c r="AD10" s="282">
        <f t="shared" si="7"/>
        <v>84.84</v>
      </c>
      <c r="AE10" s="273">
        <v>90</v>
      </c>
      <c r="AF10" s="178">
        <v>2</v>
      </c>
      <c r="AG10" s="282">
        <f t="shared" si="8"/>
        <v>90.9</v>
      </c>
      <c r="AH10" s="273">
        <v>56</v>
      </c>
      <c r="AI10" s="178">
        <v>2</v>
      </c>
      <c r="AJ10" s="282">
        <f t="shared" si="9"/>
        <v>94.266666666666666</v>
      </c>
      <c r="AK10" s="273">
        <v>78</v>
      </c>
      <c r="AL10" s="178">
        <v>2</v>
      </c>
      <c r="AM10" s="282">
        <f t="shared" si="10"/>
        <v>78.78</v>
      </c>
      <c r="AN10" s="273">
        <v>88</v>
      </c>
      <c r="AO10" s="178">
        <v>2</v>
      </c>
      <c r="AP10" s="282">
        <f t="shared" si="11"/>
        <v>88.88</v>
      </c>
      <c r="AQ10" s="273"/>
      <c r="AR10" s="178">
        <v>2</v>
      </c>
      <c r="AS10" s="282">
        <f t="shared" si="12"/>
        <v>0</v>
      </c>
      <c r="AT10" s="273"/>
      <c r="AU10" s="178"/>
      <c r="AV10" s="282">
        <f t="shared" si="13"/>
        <v>0</v>
      </c>
      <c r="AW10" s="273"/>
      <c r="AX10" s="178"/>
      <c r="AY10" s="282">
        <f t="shared" si="14"/>
        <v>0</v>
      </c>
      <c r="AZ10" s="273"/>
      <c r="BA10" s="178"/>
      <c r="BB10" s="282">
        <f t="shared" si="15"/>
        <v>0</v>
      </c>
      <c r="BC10" s="273"/>
      <c r="BD10" s="178"/>
      <c r="BE10" s="282">
        <f t="shared" si="16"/>
        <v>0</v>
      </c>
      <c r="BF10" s="273"/>
      <c r="BG10" s="178"/>
      <c r="BH10" s="282">
        <f t="shared" si="17"/>
        <v>0</v>
      </c>
      <c r="BI10" s="177"/>
      <c r="BJ10" s="178"/>
      <c r="BK10" s="282">
        <f t="shared" si="18"/>
        <v>0</v>
      </c>
      <c r="BL10" s="179"/>
      <c r="BM10" s="180">
        <f t="shared" si="19"/>
        <v>1043.7239215686275</v>
      </c>
      <c r="BN10" s="181">
        <f t="shared" si="20"/>
        <v>958</v>
      </c>
      <c r="BO10" s="289">
        <f t="shared" si="21"/>
        <v>5</v>
      </c>
      <c r="BP10" s="294">
        <f t="shared" si="22"/>
        <v>800.53392156862742</v>
      </c>
      <c r="BQ10" s="183">
        <f t="shared" si="23"/>
        <v>88.948213507625269</v>
      </c>
      <c r="BR10" s="184">
        <f t="shared" si="65"/>
        <v>66.711160130718952</v>
      </c>
      <c r="BS10" s="185"/>
      <c r="BT10" s="185"/>
      <c r="BU10" s="236">
        <f>LARGE($BZ10:$CS10,1)+LARGE($BZ10:$CS10,2)+LARGE($BZ10:$CS10,3)+LARGE($BZ10:$CS10,4)+LARGE($BZ10:$CS10,5)+LARGE($BZ10:$CS10,6)+LARGE($BZ10:$CS10,7)+LARGE($BZ10:$CS10,8)</f>
        <v>716.36725490196079</v>
      </c>
      <c r="BV10" s="181">
        <v>8</v>
      </c>
      <c r="BW10" s="173"/>
      <c r="BX10" s="228">
        <f t="shared" si="25"/>
        <v>12</v>
      </c>
      <c r="BY10" s="229">
        <f t="shared" si="26"/>
        <v>1043.7239215686275</v>
      </c>
      <c r="BZ10" s="261">
        <f t="shared" si="24"/>
        <v>90.9</v>
      </c>
      <c r="CA10" s="262">
        <f t="shared" si="27"/>
        <v>84.166666666666671</v>
      </c>
      <c r="CB10" s="262">
        <f t="shared" si="28"/>
        <v>93.870588235294122</v>
      </c>
      <c r="CC10" s="262">
        <f t="shared" si="29"/>
        <v>87.87</v>
      </c>
      <c r="CD10" s="262">
        <f t="shared" si="30"/>
        <v>83.83</v>
      </c>
      <c r="CE10" s="262">
        <f t="shared" si="31"/>
        <v>84.84</v>
      </c>
      <c r="CF10" s="262">
        <f t="shared" si="32"/>
        <v>80.58</v>
      </c>
      <c r="CG10" s="262">
        <f t="shared" si="33"/>
        <v>84.84</v>
      </c>
      <c r="CH10" s="262">
        <f t="shared" si="34"/>
        <v>90.9</v>
      </c>
      <c r="CI10" s="262">
        <f t="shared" si="35"/>
        <v>94.266666666666666</v>
      </c>
      <c r="CJ10" s="262">
        <f t="shared" si="36"/>
        <v>78.78</v>
      </c>
      <c r="CK10" s="262">
        <f t="shared" si="37"/>
        <v>88.88</v>
      </c>
      <c r="CL10" s="262">
        <f t="shared" si="38"/>
        <v>0</v>
      </c>
      <c r="CM10" s="262">
        <f t="shared" si="39"/>
        <v>0</v>
      </c>
      <c r="CN10" s="262">
        <f t="shared" si="40"/>
        <v>0</v>
      </c>
      <c r="CO10" s="262">
        <f t="shared" si="41"/>
        <v>0</v>
      </c>
      <c r="CP10" s="262">
        <f t="shared" si="42"/>
        <v>0</v>
      </c>
      <c r="CQ10" s="262">
        <f t="shared" si="43"/>
        <v>0</v>
      </c>
      <c r="CR10" s="262">
        <f t="shared" si="44"/>
        <v>0</v>
      </c>
      <c r="CS10" s="263"/>
      <c r="CT10" s="227"/>
      <c r="CU10" s="227"/>
      <c r="CV10" s="227"/>
      <c r="CW10" s="227"/>
      <c r="CX10" s="227"/>
      <c r="CY10" s="227"/>
      <c r="CZ10" s="227"/>
      <c r="DA10" s="227"/>
      <c r="DB10" s="227"/>
      <c r="DC10" s="231"/>
      <c r="DD10" s="231"/>
      <c r="DE10" s="231"/>
      <c r="DF10" s="231"/>
      <c r="DG10" s="231"/>
      <c r="DH10" s="231"/>
      <c r="DI10" s="231"/>
      <c r="DJ10" s="231"/>
      <c r="DK10" s="231"/>
      <c r="DL10" s="234" t="str">
        <f t="shared" si="45"/>
        <v>290</v>
      </c>
      <c r="DM10" s="234"/>
      <c r="DN10" s="234"/>
      <c r="DO10" s="234" t="str">
        <f t="shared" si="46"/>
        <v>260</v>
      </c>
      <c r="DP10" s="234"/>
      <c r="DQ10" s="234"/>
      <c r="DR10" s="234" t="str">
        <f t="shared" si="47"/>
        <v>279</v>
      </c>
      <c r="DS10" s="234"/>
      <c r="DT10" s="234"/>
      <c r="DU10" s="234" t="str">
        <f t="shared" si="48"/>
        <v>287</v>
      </c>
      <c r="DV10" s="234"/>
      <c r="DW10" s="234"/>
      <c r="DX10" s="234" t="str">
        <f t="shared" si="49"/>
        <v>283</v>
      </c>
      <c r="DY10" s="234"/>
      <c r="DZ10" s="234"/>
      <c r="EA10" s="234" t="str">
        <f t="shared" si="50"/>
        <v>284</v>
      </c>
      <c r="EB10" s="234"/>
      <c r="EC10" s="234"/>
      <c r="ED10" s="234" t="str">
        <f t="shared" si="51"/>
        <v>379</v>
      </c>
      <c r="EE10" s="234"/>
      <c r="EF10" s="234"/>
      <c r="EG10" s="234" t="str">
        <f t="shared" si="52"/>
        <v>284</v>
      </c>
      <c r="EH10" s="234"/>
      <c r="EI10" s="234"/>
      <c r="EJ10" s="234" t="str">
        <f t="shared" si="53"/>
        <v>290</v>
      </c>
      <c r="EK10" s="234"/>
      <c r="EL10" s="234"/>
      <c r="EM10" s="234" t="str">
        <f t="shared" si="54"/>
        <v>256</v>
      </c>
      <c r="EN10" s="234"/>
      <c r="EO10" s="234"/>
      <c r="EP10" s="234" t="str">
        <f t="shared" si="55"/>
        <v>278</v>
      </c>
      <c r="EQ10" s="234"/>
      <c r="ER10" s="234"/>
      <c r="ES10" s="234" t="str">
        <f t="shared" si="56"/>
        <v>288</v>
      </c>
      <c r="ET10" s="234"/>
      <c r="EU10" s="234"/>
      <c r="EV10" s="234" t="str">
        <f t="shared" si="57"/>
        <v>2</v>
      </c>
      <c r="EW10" s="234"/>
      <c r="EX10" s="234"/>
      <c r="EY10" s="234" t="str">
        <f t="shared" si="58"/>
        <v/>
      </c>
      <c r="EZ10" s="234"/>
      <c r="FA10" s="234"/>
      <c r="FB10" s="234" t="str">
        <f t="shared" si="59"/>
        <v/>
      </c>
      <c r="FC10" s="234"/>
      <c r="FD10" s="234"/>
      <c r="FE10" s="234" t="str">
        <f t="shared" si="60"/>
        <v/>
      </c>
      <c r="FF10" s="234"/>
      <c r="FG10" s="234"/>
      <c r="FH10" s="234" t="str">
        <f t="shared" si="61"/>
        <v/>
      </c>
      <c r="FI10" s="234"/>
      <c r="FJ10" s="234"/>
      <c r="FK10" s="234" t="str">
        <f t="shared" si="62"/>
        <v/>
      </c>
      <c r="FL10" s="234"/>
      <c r="FM10" s="234"/>
      <c r="FN10" s="234" t="str">
        <f t="shared" si="63"/>
        <v/>
      </c>
      <c r="FO10" s="173"/>
      <c r="FP10" s="173"/>
      <c r="FQ10" s="231"/>
      <c r="FR10" s="231"/>
      <c r="FS10" s="231"/>
      <c r="FT10" s="231"/>
      <c r="FU10" s="231"/>
      <c r="FV10" s="231"/>
      <c r="FW10" s="231"/>
      <c r="FX10" s="231"/>
      <c r="FY10" s="150"/>
      <c r="FZ10" s="150"/>
    </row>
    <row r="11" spans="1:182" s="148" customFormat="1" ht="20.100000000000001" customHeight="1">
      <c r="A11" s="174">
        <f t="shared" si="64"/>
        <v>6</v>
      </c>
      <c r="B11" s="290" t="s">
        <v>9</v>
      </c>
      <c r="C11" s="291"/>
      <c r="D11" s="292"/>
      <c r="E11" s="292"/>
      <c r="F11" s="293"/>
      <c r="G11" s="273">
        <v>91</v>
      </c>
      <c r="H11" s="178">
        <v>2</v>
      </c>
      <c r="I11" s="282">
        <f t="shared" si="0"/>
        <v>91.91</v>
      </c>
      <c r="J11" s="273">
        <v>55</v>
      </c>
      <c r="K11" s="178">
        <v>2</v>
      </c>
      <c r="L11" s="282">
        <f t="shared" si="1"/>
        <v>77.152777777777771</v>
      </c>
      <c r="M11" s="273">
        <v>75</v>
      </c>
      <c r="N11" s="178">
        <v>2</v>
      </c>
      <c r="O11" s="282">
        <f t="shared" si="2"/>
        <v>89.117647058823536</v>
      </c>
      <c r="P11" s="273">
        <v>84</v>
      </c>
      <c r="Q11" s="178">
        <v>2</v>
      </c>
      <c r="R11" s="282">
        <f t="shared" si="3"/>
        <v>84.84</v>
      </c>
      <c r="S11" s="273">
        <v>87</v>
      </c>
      <c r="T11" s="178">
        <v>2</v>
      </c>
      <c r="U11" s="282">
        <f t="shared" si="4"/>
        <v>87.87</v>
      </c>
      <c r="V11" s="273">
        <v>85</v>
      </c>
      <c r="W11" s="178">
        <v>2</v>
      </c>
      <c r="X11" s="282">
        <f t="shared" si="5"/>
        <v>85.85</v>
      </c>
      <c r="Y11" s="273">
        <v>87</v>
      </c>
      <c r="Z11" s="178">
        <v>2</v>
      </c>
      <c r="AA11" s="282">
        <f t="shared" si="6"/>
        <v>87.87</v>
      </c>
      <c r="AB11" s="273">
        <v>88</v>
      </c>
      <c r="AC11" s="178">
        <v>2</v>
      </c>
      <c r="AD11" s="282">
        <f t="shared" si="7"/>
        <v>88.88</v>
      </c>
      <c r="AE11" s="273">
        <v>74</v>
      </c>
      <c r="AF11" s="178">
        <v>2</v>
      </c>
      <c r="AG11" s="282">
        <f t="shared" si="8"/>
        <v>74.739999999999995</v>
      </c>
      <c r="AH11" s="273">
        <v>45</v>
      </c>
      <c r="AI11" s="178">
        <v>2</v>
      </c>
      <c r="AJ11" s="282">
        <f t="shared" si="9"/>
        <v>75.75</v>
      </c>
      <c r="AK11" s="273">
        <v>87</v>
      </c>
      <c r="AL11" s="178">
        <v>2</v>
      </c>
      <c r="AM11" s="282">
        <f t="shared" si="10"/>
        <v>87.87</v>
      </c>
      <c r="AN11" s="273">
        <v>86</v>
      </c>
      <c r="AO11" s="178">
        <v>2</v>
      </c>
      <c r="AP11" s="282">
        <f t="shared" si="11"/>
        <v>86.86</v>
      </c>
      <c r="AQ11" s="273"/>
      <c r="AR11" s="178">
        <v>2</v>
      </c>
      <c r="AS11" s="282">
        <f t="shared" si="12"/>
        <v>0</v>
      </c>
      <c r="AT11" s="273"/>
      <c r="AU11" s="178"/>
      <c r="AV11" s="282">
        <f t="shared" si="13"/>
        <v>0</v>
      </c>
      <c r="AW11" s="273"/>
      <c r="AX11" s="178"/>
      <c r="AY11" s="282">
        <f t="shared" si="14"/>
        <v>0</v>
      </c>
      <c r="AZ11" s="273"/>
      <c r="BA11" s="178"/>
      <c r="BB11" s="282">
        <f t="shared" si="15"/>
        <v>0</v>
      </c>
      <c r="BC11" s="273"/>
      <c r="BD11" s="178"/>
      <c r="BE11" s="282">
        <f t="shared" si="16"/>
        <v>0</v>
      </c>
      <c r="BF11" s="273"/>
      <c r="BG11" s="178"/>
      <c r="BH11" s="282">
        <f t="shared" si="17"/>
        <v>0</v>
      </c>
      <c r="BI11" s="177"/>
      <c r="BJ11" s="178"/>
      <c r="BK11" s="282">
        <f t="shared" si="18"/>
        <v>0</v>
      </c>
      <c r="BL11" s="179"/>
      <c r="BM11" s="180">
        <f t="shared" si="19"/>
        <v>1018.7104248366014</v>
      </c>
      <c r="BN11" s="181">
        <f t="shared" si="20"/>
        <v>944</v>
      </c>
      <c r="BO11" s="289">
        <f t="shared" si="21"/>
        <v>6</v>
      </c>
      <c r="BP11" s="294">
        <f t="shared" si="22"/>
        <v>791.06764705882358</v>
      </c>
      <c r="BQ11" s="183">
        <f t="shared" si="23"/>
        <v>87.896405228758169</v>
      </c>
      <c r="BR11" s="184">
        <f t="shared" si="65"/>
        <v>65.922303921568627</v>
      </c>
      <c r="BS11" s="185"/>
      <c r="BT11" s="185"/>
      <c r="BU11" s="241">
        <f>LARGE($BZ11:$CS11,1)+LARGE($BZ11:$CS11,2)+LARGE($BZ11:$CS11,3)+LARGE($BZ11:$CS11,4)+LARGE($BZ11:$CS11,5)+LARGE($BZ11:$CS11,6)+LARGE($BZ11:$CS11,7)+LARGE($BZ11:$CS11,8)+LARGE($BZ11:$CS11,9)</f>
        <v>791.06764705882358</v>
      </c>
      <c r="BV11" s="181">
        <v>9</v>
      </c>
      <c r="BW11" s="173"/>
      <c r="BX11" s="228">
        <f t="shared" si="25"/>
        <v>12</v>
      </c>
      <c r="BY11" s="229">
        <f t="shared" si="26"/>
        <v>1018.7104248366014</v>
      </c>
      <c r="BZ11" s="261">
        <f t="shared" si="24"/>
        <v>91.91</v>
      </c>
      <c r="CA11" s="262">
        <f t="shared" si="27"/>
        <v>77.152777777777771</v>
      </c>
      <c r="CB11" s="262">
        <f t="shared" si="28"/>
        <v>89.117647058823536</v>
      </c>
      <c r="CC11" s="262">
        <f t="shared" si="29"/>
        <v>84.84</v>
      </c>
      <c r="CD11" s="262">
        <f t="shared" si="30"/>
        <v>87.87</v>
      </c>
      <c r="CE11" s="262">
        <f t="shared" si="31"/>
        <v>85.85</v>
      </c>
      <c r="CF11" s="262">
        <f t="shared" si="32"/>
        <v>87.87</v>
      </c>
      <c r="CG11" s="262">
        <f t="shared" si="33"/>
        <v>88.88</v>
      </c>
      <c r="CH11" s="262">
        <f t="shared" si="34"/>
        <v>74.739999999999995</v>
      </c>
      <c r="CI11" s="262">
        <f t="shared" si="35"/>
        <v>75.75</v>
      </c>
      <c r="CJ11" s="262">
        <f t="shared" si="36"/>
        <v>87.87</v>
      </c>
      <c r="CK11" s="262">
        <f t="shared" si="37"/>
        <v>86.86</v>
      </c>
      <c r="CL11" s="262">
        <f t="shared" si="38"/>
        <v>0</v>
      </c>
      <c r="CM11" s="262">
        <f t="shared" si="39"/>
        <v>0</v>
      </c>
      <c r="CN11" s="262">
        <f t="shared" si="40"/>
        <v>0</v>
      </c>
      <c r="CO11" s="262">
        <f t="shared" si="41"/>
        <v>0</v>
      </c>
      <c r="CP11" s="262">
        <f t="shared" si="42"/>
        <v>0</v>
      </c>
      <c r="CQ11" s="262">
        <f t="shared" si="43"/>
        <v>0</v>
      </c>
      <c r="CR11" s="262">
        <f t="shared" si="44"/>
        <v>0</v>
      </c>
      <c r="CS11" s="263"/>
      <c r="CT11" s="227"/>
      <c r="CU11" s="227"/>
      <c r="CV11" s="227"/>
      <c r="CW11" s="227"/>
      <c r="CX11" s="227"/>
      <c r="CY11" s="227"/>
      <c r="CZ11" s="227"/>
      <c r="DA11" s="227"/>
      <c r="DB11" s="227"/>
      <c r="DC11" s="231"/>
      <c r="DD11" s="231"/>
      <c r="DE11" s="231"/>
      <c r="DF11" s="231"/>
      <c r="DG11" s="231"/>
      <c r="DH11" s="231"/>
      <c r="DI11" s="231"/>
      <c r="DJ11" s="231"/>
      <c r="DK11" s="231"/>
      <c r="DL11" s="234" t="str">
        <f t="shared" si="45"/>
        <v>291</v>
      </c>
      <c r="DM11" s="234"/>
      <c r="DN11" s="234"/>
      <c r="DO11" s="234" t="str">
        <f t="shared" si="46"/>
        <v>255</v>
      </c>
      <c r="DP11" s="234"/>
      <c r="DQ11" s="234"/>
      <c r="DR11" s="234" t="str">
        <f t="shared" si="47"/>
        <v>275</v>
      </c>
      <c r="DS11" s="234"/>
      <c r="DT11" s="234"/>
      <c r="DU11" s="234" t="str">
        <f t="shared" si="48"/>
        <v>284</v>
      </c>
      <c r="DV11" s="234"/>
      <c r="DW11" s="234"/>
      <c r="DX11" s="234" t="str">
        <f t="shared" si="49"/>
        <v>287</v>
      </c>
      <c r="DY11" s="234"/>
      <c r="DZ11" s="234"/>
      <c r="EA11" s="234" t="str">
        <f t="shared" si="50"/>
        <v>285</v>
      </c>
      <c r="EB11" s="234"/>
      <c r="EC11" s="234"/>
      <c r="ED11" s="234" t="str">
        <f t="shared" si="51"/>
        <v>287</v>
      </c>
      <c r="EE11" s="234"/>
      <c r="EF11" s="234"/>
      <c r="EG11" s="234" t="str">
        <f t="shared" si="52"/>
        <v>288</v>
      </c>
      <c r="EH11" s="234"/>
      <c r="EI11" s="234"/>
      <c r="EJ11" s="234" t="str">
        <f t="shared" si="53"/>
        <v>274</v>
      </c>
      <c r="EK11" s="234"/>
      <c r="EL11" s="234"/>
      <c r="EM11" s="234" t="str">
        <f t="shared" si="54"/>
        <v>245</v>
      </c>
      <c r="EN11" s="234"/>
      <c r="EO11" s="234"/>
      <c r="EP11" s="234" t="str">
        <f t="shared" si="55"/>
        <v>287</v>
      </c>
      <c r="EQ11" s="234"/>
      <c r="ER11" s="234"/>
      <c r="ES11" s="234" t="str">
        <f t="shared" si="56"/>
        <v>286</v>
      </c>
      <c r="ET11" s="234"/>
      <c r="EU11" s="234"/>
      <c r="EV11" s="234" t="str">
        <f t="shared" si="57"/>
        <v>2</v>
      </c>
      <c r="EW11" s="234"/>
      <c r="EX11" s="234"/>
      <c r="EY11" s="234" t="str">
        <f t="shared" si="58"/>
        <v/>
      </c>
      <c r="EZ11" s="234"/>
      <c r="FA11" s="234"/>
      <c r="FB11" s="234" t="str">
        <f t="shared" si="59"/>
        <v/>
      </c>
      <c r="FC11" s="234"/>
      <c r="FD11" s="234"/>
      <c r="FE11" s="234" t="str">
        <f t="shared" si="60"/>
        <v/>
      </c>
      <c r="FF11" s="234"/>
      <c r="FG11" s="234"/>
      <c r="FH11" s="234" t="str">
        <f t="shared" si="61"/>
        <v/>
      </c>
      <c r="FI11" s="234"/>
      <c r="FJ11" s="234"/>
      <c r="FK11" s="234" t="str">
        <f t="shared" si="62"/>
        <v/>
      </c>
      <c r="FL11" s="234"/>
      <c r="FM11" s="234"/>
      <c r="FN11" s="234" t="str">
        <f t="shared" si="63"/>
        <v/>
      </c>
      <c r="FO11" s="173"/>
      <c r="FP11" s="173"/>
      <c r="FQ11" s="231"/>
      <c r="FR11" s="231"/>
      <c r="FS11" s="231"/>
      <c r="FT11" s="231"/>
      <c r="FU11" s="231"/>
      <c r="FV11" s="231"/>
      <c r="FW11" s="231"/>
      <c r="FX11" s="231"/>
      <c r="FY11" s="150"/>
      <c r="FZ11" s="150"/>
    </row>
    <row r="12" spans="1:182" s="148" customFormat="1" ht="20.100000000000001" customHeight="1">
      <c r="A12" s="174">
        <f t="shared" si="64"/>
        <v>7</v>
      </c>
      <c r="B12" s="290" t="s">
        <v>1</v>
      </c>
      <c r="C12" s="291"/>
      <c r="D12" s="292"/>
      <c r="E12" s="292"/>
      <c r="F12" s="293"/>
      <c r="G12" s="273">
        <v>83</v>
      </c>
      <c r="H12" s="178">
        <v>2</v>
      </c>
      <c r="I12" s="282">
        <f t="shared" si="0"/>
        <v>83.83</v>
      </c>
      <c r="J12" s="273">
        <v>61</v>
      </c>
      <c r="K12" s="178">
        <v>2</v>
      </c>
      <c r="L12" s="282">
        <f t="shared" si="1"/>
        <v>85.569444444444443</v>
      </c>
      <c r="M12" s="273">
        <v>74</v>
      </c>
      <c r="N12" s="178">
        <v>2</v>
      </c>
      <c r="O12" s="282">
        <f t="shared" si="2"/>
        <v>87.929411764705875</v>
      </c>
      <c r="P12" s="273">
        <v>87</v>
      </c>
      <c r="Q12" s="178">
        <v>2</v>
      </c>
      <c r="R12" s="282">
        <f t="shared" si="3"/>
        <v>87.87</v>
      </c>
      <c r="S12" s="273"/>
      <c r="T12" s="178">
        <v>2</v>
      </c>
      <c r="U12" s="282">
        <f t="shared" si="4"/>
        <v>0</v>
      </c>
      <c r="V12" s="273">
        <v>84</v>
      </c>
      <c r="W12" s="178">
        <v>2</v>
      </c>
      <c r="X12" s="282">
        <f t="shared" si="5"/>
        <v>84.84</v>
      </c>
      <c r="Y12" s="273">
        <v>84</v>
      </c>
      <c r="Z12" s="178">
        <v>2</v>
      </c>
      <c r="AA12" s="282">
        <f t="shared" si="6"/>
        <v>84.84</v>
      </c>
      <c r="AB12" s="273">
        <v>84</v>
      </c>
      <c r="AC12" s="178">
        <v>2</v>
      </c>
      <c r="AD12" s="282">
        <f t="shared" si="7"/>
        <v>84.84</v>
      </c>
      <c r="AE12" s="273"/>
      <c r="AF12" s="178">
        <v>2</v>
      </c>
      <c r="AG12" s="282">
        <f t="shared" si="8"/>
        <v>0</v>
      </c>
      <c r="AH12" s="273">
        <v>51</v>
      </c>
      <c r="AI12" s="178">
        <v>2</v>
      </c>
      <c r="AJ12" s="282">
        <f t="shared" si="9"/>
        <v>85.85</v>
      </c>
      <c r="AK12" s="273">
        <v>88</v>
      </c>
      <c r="AL12" s="178">
        <v>2</v>
      </c>
      <c r="AM12" s="282">
        <f t="shared" si="10"/>
        <v>88.88</v>
      </c>
      <c r="AN12" s="273"/>
      <c r="AO12" s="178">
        <v>2</v>
      </c>
      <c r="AP12" s="282">
        <f t="shared" si="11"/>
        <v>0</v>
      </c>
      <c r="AQ12" s="273"/>
      <c r="AR12" s="178">
        <v>2</v>
      </c>
      <c r="AS12" s="282">
        <f t="shared" si="12"/>
        <v>0</v>
      </c>
      <c r="AT12" s="273"/>
      <c r="AU12" s="178"/>
      <c r="AV12" s="282">
        <f t="shared" si="13"/>
        <v>0</v>
      </c>
      <c r="AW12" s="273"/>
      <c r="AX12" s="178"/>
      <c r="AY12" s="282">
        <f t="shared" si="14"/>
        <v>0</v>
      </c>
      <c r="AZ12" s="273"/>
      <c r="BA12" s="178"/>
      <c r="BB12" s="282">
        <f t="shared" si="15"/>
        <v>0</v>
      </c>
      <c r="BC12" s="273"/>
      <c r="BD12" s="178"/>
      <c r="BE12" s="282">
        <f t="shared" si="16"/>
        <v>0</v>
      </c>
      <c r="BF12" s="273"/>
      <c r="BG12" s="178"/>
      <c r="BH12" s="282">
        <f t="shared" si="17"/>
        <v>0</v>
      </c>
      <c r="BI12" s="177"/>
      <c r="BJ12" s="178"/>
      <c r="BK12" s="282">
        <f t="shared" si="18"/>
        <v>0</v>
      </c>
      <c r="BL12" s="179"/>
      <c r="BM12" s="180">
        <f t="shared" si="19"/>
        <v>774.44885620915045</v>
      </c>
      <c r="BN12" s="181">
        <f t="shared" si="20"/>
        <v>696</v>
      </c>
      <c r="BO12" s="289">
        <f t="shared" si="21"/>
        <v>7</v>
      </c>
      <c r="BP12" s="294">
        <f t="shared" si="22"/>
        <v>774.44885620915045</v>
      </c>
      <c r="BQ12" s="183">
        <f t="shared" si="23"/>
        <v>86.049872912127825</v>
      </c>
      <c r="BR12" s="184">
        <f t="shared" si="65"/>
        <v>86.049872912127825</v>
      </c>
      <c r="BS12" s="185"/>
      <c r="BT12" s="185"/>
      <c r="BU12" s="242">
        <f>LARGE($BZ12:$CS12,1)+LARGE($BZ12:$CS12,2)+LARGE($BZ12:$CS12,3)+LARGE($BZ12:$CS12,4)+LARGE($BZ12:$CS12,5)+LARGE($BZ12:$CS12,6)+LARGE($BZ12:$CS12,7)+LARGE($BZ12:$CS12,8)+LARGE($BZ12:$CS12,9)+LARGE($BZ12:$CS12,10)</f>
        <v>774.44885620915045</v>
      </c>
      <c r="BV12" s="181">
        <v>10</v>
      </c>
      <c r="BW12" s="173"/>
      <c r="BX12" s="228">
        <f t="shared" si="25"/>
        <v>9</v>
      </c>
      <c r="BY12" s="229">
        <f t="shared" si="26"/>
        <v>774.44885620915045</v>
      </c>
      <c r="BZ12" s="261">
        <f t="shared" si="24"/>
        <v>83.83</v>
      </c>
      <c r="CA12" s="262">
        <f t="shared" si="27"/>
        <v>85.569444444444443</v>
      </c>
      <c r="CB12" s="262">
        <f t="shared" si="28"/>
        <v>87.929411764705875</v>
      </c>
      <c r="CC12" s="262">
        <f t="shared" si="29"/>
        <v>87.87</v>
      </c>
      <c r="CD12" s="262">
        <f t="shared" si="30"/>
        <v>0</v>
      </c>
      <c r="CE12" s="262">
        <f t="shared" si="31"/>
        <v>84.84</v>
      </c>
      <c r="CF12" s="262">
        <f t="shared" si="32"/>
        <v>84.84</v>
      </c>
      <c r="CG12" s="262">
        <f t="shared" si="33"/>
        <v>84.84</v>
      </c>
      <c r="CH12" s="262">
        <f t="shared" si="34"/>
        <v>0</v>
      </c>
      <c r="CI12" s="262">
        <f t="shared" si="35"/>
        <v>85.85</v>
      </c>
      <c r="CJ12" s="262">
        <f t="shared" si="36"/>
        <v>88.88</v>
      </c>
      <c r="CK12" s="262">
        <f t="shared" si="37"/>
        <v>0</v>
      </c>
      <c r="CL12" s="262">
        <f t="shared" si="38"/>
        <v>0</v>
      </c>
      <c r="CM12" s="262">
        <f t="shared" si="39"/>
        <v>0</v>
      </c>
      <c r="CN12" s="262">
        <f t="shared" si="40"/>
        <v>0</v>
      </c>
      <c r="CO12" s="262">
        <f t="shared" si="41"/>
        <v>0</v>
      </c>
      <c r="CP12" s="262">
        <f t="shared" si="42"/>
        <v>0</v>
      </c>
      <c r="CQ12" s="262">
        <f t="shared" si="43"/>
        <v>0</v>
      </c>
      <c r="CR12" s="262">
        <f t="shared" si="44"/>
        <v>0</v>
      </c>
      <c r="CS12" s="263"/>
      <c r="CT12" s="227"/>
      <c r="CU12" s="227"/>
      <c r="CV12" s="227"/>
      <c r="CW12" s="227"/>
      <c r="CX12" s="227"/>
      <c r="CY12" s="227"/>
      <c r="CZ12" s="227"/>
      <c r="DA12" s="227"/>
      <c r="DB12" s="227"/>
      <c r="DC12" s="231"/>
      <c r="DD12" s="231"/>
      <c r="DE12" s="231"/>
      <c r="DF12" s="231"/>
      <c r="DG12" s="231"/>
      <c r="DH12" s="231"/>
      <c r="DI12" s="231"/>
      <c r="DJ12" s="231"/>
      <c r="DK12" s="231"/>
      <c r="DL12" s="234" t="str">
        <f t="shared" si="45"/>
        <v>283</v>
      </c>
      <c r="DM12" s="234"/>
      <c r="DN12" s="234"/>
      <c r="DO12" s="234" t="str">
        <f t="shared" si="46"/>
        <v>261</v>
      </c>
      <c r="DP12" s="234"/>
      <c r="DQ12" s="234"/>
      <c r="DR12" s="234" t="str">
        <f t="shared" si="47"/>
        <v>274</v>
      </c>
      <c r="DS12" s="234"/>
      <c r="DT12" s="234"/>
      <c r="DU12" s="234" t="str">
        <f t="shared" si="48"/>
        <v>287</v>
      </c>
      <c r="DV12" s="234"/>
      <c r="DW12" s="234"/>
      <c r="DX12" s="234" t="str">
        <f t="shared" si="49"/>
        <v>2</v>
      </c>
      <c r="DY12" s="234"/>
      <c r="DZ12" s="234"/>
      <c r="EA12" s="234" t="str">
        <f t="shared" si="50"/>
        <v>284</v>
      </c>
      <c r="EB12" s="234"/>
      <c r="EC12" s="234"/>
      <c r="ED12" s="234" t="str">
        <f t="shared" si="51"/>
        <v>284</v>
      </c>
      <c r="EE12" s="234"/>
      <c r="EF12" s="234"/>
      <c r="EG12" s="234" t="str">
        <f t="shared" si="52"/>
        <v>284</v>
      </c>
      <c r="EH12" s="234"/>
      <c r="EI12" s="234"/>
      <c r="EJ12" s="234" t="str">
        <f t="shared" si="53"/>
        <v>2</v>
      </c>
      <c r="EK12" s="234"/>
      <c r="EL12" s="234"/>
      <c r="EM12" s="234" t="str">
        <f t="shared" si="54"/>
        <v>251</v>
      </c>
      <c r="EN12" s="234"/>
      <c r="EO12" s="234"/>
      <c r="EP12" s="234" t="str">
        <f t="shared" si="55"/>
        <v>288</v>
      </c>
      <c r="EQ12" s="234"/>
      <c r="ER12" s="234"/>
      <c r="ES12" s="234" t="str">
        <f t="shared" si="56"/>
        <v>2</v>
      </c>
      <c r="ET12" s="234"/>
      <c r="EU12" s="234"/>
      <c r="EV12" s="234" t="str">
        <f t="shared" si="57"/>
        <v>2</v>
      </c>
      <c r="EW12" s="234"/>
      <c r="EX12" s="234"/>
      <c r="EY12" s="234" t="str">
        <f t="shared" si="58"/>
        <v/>
      </c>
      <c r="EZ12" s="234"/>
      <c r="FA12" s="234"/>
      <c r="FB12" s="234" t="str">
        <f t="shared" si="59"/>
        <v/>
      </c>
      <c r="FC12" s="234"/>
      <c r="FD12" s="234"/>
      <c r="FE12" s="234" t="str">
        <f t="shared" si="60"/>
        <v/>
      </c>
      <c r="FF12" s="234"/>
      <c r="FG12" s="234"/>
      <c r="FH12" s="234" t="str">
        <f t="shared" si="61"/>
        <v/>
      </c>
      <c r="FI12" s="234"/>
      <c r="FJ12" s="234"/>
      <c r="FK12" s="234" t="str">
        <f t="shared" si="62"/>
        <v/>
      </c>
      <c r="FL12" s="234"/>
      <c r="FM12" s="234"/>
      <c r="FN12" s="234" t="str">
        <f t="shared" si="63"/>
        <v/>
      </c>
      <c r="FO12" s="173"/>
      <c r="FP12" s="173"/>
      <c r="FQ12" s="231"/>
      <c r="FR12" s="231"/>
      <c r="FS12" s="231"/>
      <c r="FT12" s="231"/>
      <c r="FU12" s="231"/>
      <c r="FV12" s="231"/>
      <c r="FW12" s="231"/>
      <c r="FX12" s="231"/>
      <c r="FY12" s="150"/>
      <c r="FZ12" s="150"/>
    </row>
    <row r="13" spans="1:182" ht="20.100000000000001" customHeight="1">
      <c r="A13" s="174">
        <f t="shared" si="64"/>
        <v>8</v>
      </c>
      <c r="B13" s="290" t="s">
        <v>219</v>
      </c>
      <c r="C13" s="291"/>
      <c r="D13" s="292"/>
      <c r="E13" s="292"/>
      <c r="F13" s="293"/>
      <c r="G13" s="273">
        <v>88</v>
      </c>
      <c r="H13" s="178">
        <v>3</v>
      </c>
      <c r="I13" s="282">
        <f t="shared" si="0"/>
        <v>89.76</v>
      </c>
      <c r="J13" s="273">
        <v>60</v>
      </c>
      <c r="K13" s="178">
        <v>3</v>
      </c>
      <c r="L13" s="282">
        <f t="shared" si="1"/>
        <v>85</v>
      </c>
      <c r="M13" s="273">
        <v>70</v>
      </c>
      <c r="N13" s="178">
        <v>3</v>
      </c>
      <c r="O13" s="282">
        <f t="shared" si="2"/>
        <v>84</v>
      </c>
      <c r="P13" s="273"/>
      <c r="Q13" s="178">
        <v>3</v>
      </c>
      <c r="R13" s="282">
        <f t="shared" si="3"/>
        <v>0</v>
      </c>
      <c r="S13" s="273">
        <v>80</v>
      </c>
      <c r="T13" s="178">
        <v>3</v>
      </c>
      <c r="U13" s="282">
        <f t="shared" si="4"/>
        <v>81.599999999999994</v>
      </c>
      <c r="V13" s="273"/>
      <c r="W13" s="178">
        <v>3</v>
      </c>
      <c r="X13" s="282">
        <f t="shared" si="5"/>
        <v>0</v>
      </c>
      <c r="Y13" s="273">
        <v>82</v>
      </c>
      <c r="Z13" s="178">
        <v>3</v>
      </c>
      <c r="AA13" s="282">
        <f t="shared" si="6"/>
        <v>83.64</v>
      </c>
      <c r="AB13" s="273">
        <v>76</v>
      </c>
      <c r="AC13" s="178">
        <v>3</v>
      </c>
      <c r="AD13" s="282">
        <f t="shared" si="7"/>
        <v>77.52</v>
      </c>
      <c r="AE13" s="273">
        <v>82</v>
      </c>
      <c r="AF13" s="178">
        <v>3</v>
      </c>
      <c r="AG13" s="282">
        <f t="shared" si="8"/>
        <v>83.64</v>
      </c>
      <c r="AH13" s="273">
        <v>56</v>
      </c>
      <c r="AI13" s="178">
        <v>3</v>
      </c>
      <c r="AJ13" s="282">
        <f t="shared" si="9"/>
        <v>95.2</v>
      </c>
      <c r="AK13" s="273">
        <v>79</v>
      </c>
      <c r="AL13" s="178">
        <v>3</v>
      </c>
      <c r="AM13" s="282">
        <f t="shared" si="10"/>
        <v>80.58</v>
      </c>
      <c r="AN13" s="273">
        <v>88</v>
      </c>
      <c r="AO13" s="178">
        <v>3</v>
      </c>
      <c r="AP13" s="282">
        <f t="shared" si="11"/>
        <v>89.76</v>
      </c>
      <c r="AQ13" s="273"/>
      <c r="AR13" s="178">
        <v>3</v>
      </c>
      <c r="AS13" s="282">
        <f t="shared" si="12"/>
        <v>0</v>
      </c>
      <c r="AT13" s="273"/>
      <c r="AU13" s="178"/>
      <c r="AV13" s="282">
        <f t="shared" si="13"/>
        <v>0</v>
      </c>
      <c r="AW13" s="273"/>
      <c r="AX13" s="178"/>
      <c r="AY13" s="282">
        <f t="shared" si="14"/>
        <v>0</v>
      </c>
      <c r="AZ13" s="273"/>
      <c r="BA13" s="178"/>
      <c r="BB13" s="282">
        <f t="shared" si="15"/>
        <v>0</v>
      </c>
      <c r="BC13" s="273"/>
      <c r="BD13" s="178"/>
      <c r="BE13" s="282">
        <f t="shared" si="16"/>
        <v>0</v>
      </c>
      <c r="BF13" s="273"/>
      <c r="BG13" s="178"/>
      <c r="BH13" s="282">
        <f t="shared" si="17"/>
        <v>0</v>
      </c>
      <c r="BI13" s="177"/>
      <c r="BJ13" s="178"/>
      <c r="BK13" s="282">
        <f t="shared" si="18"/>
        <v>0</v>
      </c>
      <c r="BL13" s="179"/>
      <c r="BM13" s="180">
        <f t="shared" si="19"/>
        <v>850.7</v>
      </c>
      <c r="BN13" s="181">
        <f t="shared" si="20"/>
        <v>761</v>
      </c>
      <c r="BO13" s="289">
        <f t="shared" si="21"/>
        <v>8</v>
      </c>
      <c r="BP13" s="294">
        <f t="shared" si="22"/>
        <v>773.18000000000006</v>
      </c>
      <c r="BQ13" s="183">
        <f t="shared" si="23"/>
        <v>85.908888888888896</v>
      </c>
      <c r="BR13" s="184">
        <f t="shared" si="65"/>
        <v>77.318000000000012</v>
      </c>
      <c r="BS13" s="185"/>
      <c r="BT13" s="185"/>
      <c r="BU13" s="243">
        <f>LARGE($BZ13:$CS13,1)+LARGE($BZ13:$CS13,2)+LARGE($BZ13:$CS13,3)+LARGE($BZ13:$CS13,4)+LARGE($BZ13:$CS13,5)+LARGE($BZ13:$CS13,6)+LARGE($BZ13:$CS13,7)+LARGE($BZ13:$CS13,8)+LARGE($BZ13:$CS13,9)+LARGE($BZ13:$CS13,10)+LARGE($BZ13:$CS13,11)</f>
        <v>850.7</v>
      </c>
      <c r="BV13" s="181">
        <v>11</v>
      </c>
      <c r="BW13" s="159"/>
      <c r="BX13" s="228">
        <f t="shared" si="25"/>
        <v>10</v>
      </c>
      <c r="BY13" s="229">
        <f t="shared" si="26"/>
        <v>850.7</v>
      </c>
      <c r="BZ13" s="261">
        <f t="shared" si="24"/>
        <v>89.76</v>
      </c>
      <c r="CA13" s="262">
        <f t="shared" si="27"/>
        <v>85</v>
      </c>
      <c r="CB13" s="262">
        <f t="shared" si="28"/>
        <v>84</v>
      </c>
      <c r="CC13" s="262">
        <f t="shared" si="29"/>
        <v>0</v>
      </c>
      <c r="CD13" s="262">
        <f t="shared" si="30"/>
        <v>81.599999999999994</v>
      </c>
      <c r="CE13" s="262">
        <f t="shared" si="31"/>
        <v>0</v>
      </c>
      <c r="CF13" s="262">
        <f t="shared" si="32"/>
        <v>83.64</v>
      </c>
      <c r="CG13" s="262">
        <f t="shared" si="33"/>
        <v>77.52</v>
      </c>
      <c r="CH13" s="262">
        <f t="shared" si="34"/>
        <v>83.64</v>
      </c>
      <c r="CI13" s="262">
        <f t="shared" si="35"/>
        <v>95.2</v>
      </c>
      <c r="CJ13" s="262">
        <f t="shared" si="36"/>
        <v>80.58</v>
      </c>
      <c r="CK13" s="262">
        <f t="shared" si="37"/>
        <v>89.76</v>
      </c>
      <c r="CL13" s="262">
        <f t="shared" si="38"/>
        <v>0</v>
      </c>
      <c r="CM13" s="262">
        <f t="shared" si="39"/>
        <v>0</v>
      </c>
      <c r="CN13" s="262">
        <f t="shared" si="40"/>
        <v>0</v>
      </c>
      <c r="CO13" s="262">
        <f t="shared" si="41"/>
        <v>0</v>
      </c>
      <c r="CP13" s="262">
        <f t="shared" si="42"/>
        <v>0</v>
      </c>
      <c r="CQ13" s="262">
        <f t="shared" si="43"/>
        <v>0</v>
      </c>
      <c r="CR13" s="262">
        <f t="shared" si="44"/>
        <v>0</v>
      </c>
      <c r="CS13" s="263"/>
      <c r="CT13" s="227"/>
      <c r="CU13" s="227"/>
      <c r="CV13" s="227"/>
      <c r="CW13" s="227"/>
      <c r="CX13" s="227"/>
      <c r="CY13" s="227"/>
      <c r="CZ13" s="227"/>
      <c r="DA13" s="227"/>
      <c r="DB13" s="227"/>
      <c r="DC13" s="231"/>
      <c r="DD13" s="231"/>
      <c r="DE13" s="231"/>
      <c r="DF13" s="231"/>
      <c r="DG13" s="231"/>
      <c r="DH13" s="231"/>
      <c r="DI13" s="231"/>
      <c r="DJ13" s="231"/>
      <c r="DK13" s="231"/>
      <c r="DL13" s="234" t="str">
        <f t="shared" si="45"/>
        <v>388</v>
      </c>
      <c r="DM13" s="234"/>
      <c r="DN13" s="234"/>
      <c r="DO13" s="234" t="str">
        <f t="shared" si="46"/>
        <v>360</v>
      </c>
      <c r="DP13" s="234"/>
      <c r="DQ13" s="234"/>
      <c r="DR13" s="234" t="str">
        <f t="shared" si="47"/>
        <v>370</v>
      </c>
      <c r="DS13" s="234"/>
      <c r="DT13" s="234"/>
      <c r="DU13" s="234" t="str">
        <f t="shared" si="48"/>
        <v>3</v>
      </c>
      <c r="DV13" s="234"/>
      <c r="DW13" s="234"/>
      <c r="DX13" s="234" t="str">
        <f t="shared" si="49"/>
        <v>380</v>
      </c>
      <c r="DY13" s="234"/>
      <c r="DZ13" s="234"/>
      <c r="EA13" s="234" t="str">
        <f t="shared" si="50"/>
        <v>3</v>
      </c>
      <c r="EB13" s="234"/>
      <c r="EC13" s="234"/>
      <c r="ED13" s="234" t="str">
        <f t="shared" si="51"/>
        <v>382</v>
      </c>
      <c r="EE13" s="234"/>
      <c r="EF13" s="234"/>
      <c r="EG13" s="234" t="str">
        <f t="shared" si="52"/>
        <v>376</v>
      </c>
      <c r="EH13" s="234"/>
      <c r="EI13" s="234"/>
      <c r="EJ13" s="234" t="str">
        <f t="shared" si="53"/>
        <v>382</v>
      </c>
      <c r="EK13" s="234"/>
      <c r="EL13" s="234"/>
      <c r="EM13" s="234" t="str">
        <f t="shared" si="54"/>
        <v>356</v>
      </c>
      <c r="EN13" s="234"/>
      <c r="EO13" s="234"/>
      <c r="EP13" s="234" t="str">
        <f t="shared" si="55"/>
        <v>379</v>
      </c>
      <c r="EQ13" s="234"/>
      <c r="ER13" s="234"/>
      <c r="ES13" s="234" t="str">
        <f t="shared" si="56"/>
        <v>388</v>
      </c>
      <c r="ET13" s="234"/>
      <c r="EU13" s="234"/>
      <c r="EV13" s="234" t="str">
        <f t="shared" si="57"/>
        <v>3</v>
      </c>
      <c r="EW13" s="234"/>
      <c r="EX13" s="234"/>
      <c r="EY13" s="234" t="str">
        <f t="shared" si="58"/>
        <v/>
      </c>
      <c r="EZ13" s="234"/>
      <c r="FA13" s="234"/>
      <c r="FB13" s="234" t="str">
        <f t="shared" si="59"/>
        <v/>
      </c>
      <c r="FC13" s="234"/>
      <c r="FD13" s="234"/>
      <c r="FE13" s="234" t="str">
        <f t="shared" si="60"/>
        <v/>
      </c>
      <c r="FF13" s="234"/>
      <c r="FG13" s="234"/>
      <c r="FH13" s="234" t="str">
        <f t="shared" si="61"/>
        <v/>
      </c>
      <c r="FI13" s="234"/>
      <c r="FJ13" s="234"/>
      <c r="FK13" s="234" t="str">
        <f t="shared" si="62"/>
        <v/>
      </c>
      <c r="FL13" s="234"/>
      <c r="FM13" s="234"/>
      <c r="FN13" s="234" t="str">
        <f t="shared" si="63"/>
        <v/>
      </c>
      <c r="FO13" s="158"/>
      <c r="FP13" s="158"/>
      <c r="FQ13" s="231"/>
      <c r="FR13" s="231"/>
      <c r="FS13" s="231"/>
      <c r="FT13" s="231"/>
      <c r="FU13" s="231"/>
      <c r="FV13" s="231"/>
      <c r="FW13" s="231"/>
      <c r="FX13" s="231"/>
      <c r="FY13" s="150"/>
      <c r="FZ13" s="150"/>
    </row>
    <row r="14" spans="1:182" s="148" customFormat="1" ht="20.100000000000001" customHeight="1">
      <c r="A14" s="174">
        <f t="shared" si="64"/>
        <v>9</v>
      </c>
      <c r="B14" s="290" t="s">
        <v>4</v>
      </c>
      <c r="C14" s="291"/>
      <c r="D14" s="292"/>
      <c r="E14" s="292"/>
      <c r="F14" s="293"/>
      <c r="G14" s="273">
        <v>83</v>
      </c>
      <c r="H14" s="178">
        <v>2</v>
      </c>
      <c r="I14" s="282">
        <f t="shared" si="0"/>
        <v>83.83</v>
      </c>
      <c r="J14" s="273">
        <v>56</v>
      </c>
      <c r="K14" s="178">
        <v>2</v>
      </c>
      <c r="L14" s="282">
        <f t="shared" si="1"/>
        <v>78.555555555555557</v>
      </c>
      <c r="M14" s="273">
        <v>72</v>
      </c>
      <c r="N14" s="178">
        <v>2</v>
      </c>
      <c r="O14" s="282">
        <f t="shared" si="2"/>
        <v>85.552941176470583</v>
      </c>
      <c r="P14" s="273">
        <v>89</v>
      </c>
      <c r="Q14" s="178">
        <v>2</v>
      </c>
      <c r="R14" s="282">
        <f t="shared" si="3"/>
        <v>89.89</v>
      </c>
      <c r="S14" s="273">
        <v>89</v>
      </c>
      <c r="T14" s="178">
        <v>2</v>
      </c>
      <c r="U14" s="282">
        <f t="shared" si="4"/>
        <v>89.89</v>
      </c>
      <c r="V14" s="273">
        <v>87</v>
      </c>
      <c r="W14" s="178">
        <v>2</v>
      </c>
      <c r="X14" s="282">
        <f t="shared" si="5"/>
        <v>87.87</v>
      </c>
      <c r="Y14" s="273">
        <v>81</v>
      </c>
      <c r="Z14" s="178">
        <v>2</v>
      </c>
      <c r="AA14" s="282">
        <f t="shared" si="6"/>
        <v>81.81</v>
      </c>
      <c r="AB14" s="273">
        <v>86</v>
      </c>
      <c r="AC14" s="178">
        <v>2</v>
      </c>
      <c r="AD14" s="282">
        <f t="shared" si="7"/>
        <v>86.86</v>
      </c>
      <c r="AE14" s="273">
        <v>79</v>
      </c>
      <c r="AF14" s="178">
        <v>2</v>
      </c>
      <c r="AG14" s="282">
        <f t="shared" si="8"/>
        <v>79.790000000000006</v>
      </c>
      <c r="AH14" s="273">
        <v>47</v>
      </c>
      <c r="AI14" s="178">
        <v>2</v>
      </c>
      <c r="AJ14" s="282">
        <f t="shared" si="9"/>
        <v>79.11666666666666</v>
      </c>
      <c r="AK14" s="273">
        <v>77</v>
      </c>
      <c r="AL14" s="178">
        <v>2</v>
      </c>
      <c r="AM14" s="282">
        <f t="shared" si="10"/>
        <v>77.77</v>
      </c>
      <c r="AN14" s="273">
        <v>85</v>
      </c>
      <c r="AO14" s="178">
        <v>2</v>
      </c>
      <c r="AP14" s="282">
        <f t="shared" si="11"/>
        <v>85.85</v>
      </c>
      <c r="AQ14" s="273"/>
      <c r="AR14" s="178">
        <v>2</v>
      </c>
      <c r="AS14" s="282">
        <f t="shared" si="12"/>
        <v>0</v>
      </c>
      <c r="AT14" s="273"/>
      <c r="AU14" s="178"/>
      <c r="AV14" s="282">
        <f t="shared" si="13"/>
        <v>0</v>
      </c>
      <c r="AW14" s="273"/>
      <c r="AX14" s="178"/>
      <c r="AY14" s="282">
        <f t="shared" si="14"/>
        <v>0</v>
      </c>
      <c r="AZ14" s="273"/>
      <c r="BA14" s="178"/>
      <c r="BB14" s="282">
        <f t="shared" si="15"/>
        <v>0</v>
      </c>
      <c r="BC14" s="273"/>
      <c r="BD14" s="178"/>
      <c r="BE14" s="282">
        <f t="shared" si="16"/>
        <v>0</v>
      </c>
      <c r="BF14" s="273"/>
      <c r="BG14" s="178"/>
      <c r="BH14" s="282">
        <f t="shared" si="17"/>
        <v>0</v>
      </c>
      <c r="BI14" s="177"/>
      <c r="BJ14" s="178"/>
      <c r="BK14" s="282">
        <f t="shared" si="18"/>
        <v>0</v>
      </c>
      <c r="BL14" s="179"/>
      <c r="BM14" s="180">
        <f t="shared" si="19"/>
        <v>1006.7851633986928</v>
      </c>
      <c r="BN14" s="181">
        <f t="shared" si="20"/>
        <v>931</v>
      </c>
      <c r="BO14" s="289">
        <f t="shared" si="21"/>
        <v>9</v>
      </c>
      <c r="BP14" s="294">
        <f t="shared" si="22"/>
        <v>771.3429411764705</v>
      </c>
      <c r="BQ14" s="183">
        <f t="shared" si="23"/>
        <v>85.704771241830059</v>
      </c>
      <c r="BR14" s="184">
        <f t="shared" si="65"/>
        <v>64.278578431372537</v>
      </c>
      <c r="BS14" s="185"/>
      <c r="BT14" s="185"/>
      <c r="BU14" s="244">
        <f>LARGE($BZ14:$CS14,1)+LARGE($BZ14:$CS14,2)+LARGE($BZ14:$CS14,3)+LARGE($BZ14:$CS14,4)+LARGE($BZ14:$CS14,5)+LARGE($BZ14:$CS14,6)+LARGE($BZ14:$CS14,7)+LARGE($BZ14:$CS14,8)+LARGE($BZ14:$CS14,9)+LARGE($BZ14:$CS14,10)+LARGE($BZ14:$CS14,11)+LARGE($BZ14:$CS14,12)</f>
        <v>1006.7851633986927</v>
      </c>
      <c r="BV14" s="181">
        <v>12</v>
      </c>
      <c r="BW14" s="173"/>
      <c r="BX14" s="228">
        <f t="shared" si="25"/>
        <v>12</v>
      </c>
      <c r="BY14" s="229">
        <f t="shared" si="26"/>
        <v>1006.7851633986928</v>
      </c>
      <c r="BZ14" s="261">
        <f t="shared" si="24"/>
        <v>83.83</v>
      </c>
      <c r="CA14" s="262">
        <f t="shared" si="27"/>
        <v>78.555555555555557</v>
      </c>
      <c r="CB14" s="262">
        <f t="shared" si="28"/>
        <v>85.552941176470583</v>
      </c>
      <c r="CC14" s="262">
        <f t="shared" si="29"/>
        <v>89.89</v>
      </c>
      <c r="CD14" s="262">
        <f t="shared" si="30"/>
        <v>89.89</v>
      </c>
      <c r="CE14" s="262">
        <f t="shared" si="31"/>
        <v>87.87</v>
      </c>
      <c r="CF14" s="262">
        <f t="shared" si="32"/>
        <v>81.81</v>
      </c>
      <c r="CG14" s="262">
        <f t="shared" si="33"/>
        <v>86.86</v>
      </c>
      <c r="CH14" s="262">
        <f t="shared" si="34"/>
        <v>79.790000000000006</v>
      </c>
      <c r="CI14" s="262">
        <f t="shared" si="35"/>
        <v>79.11666666666666</v>
      </c>
      <c r="CJ14" s="262">
        <f t="shared" si="36"/>
        <v>77.77</v>
      </c>
      <c r="CK14" s="262">
        <f t="shared" si="37"/>
        <v>85.85</v>
      </c>
      <c r="CL14" s="262">
        <f t="shared" si="38"/>
        <v>0</v>
      </c>
      <c r="CM14" s="262">
        <f t="shared" si="39"/>
        <v>0</v>
      </c>
      <c r="CN14" s="262">
        <f t="shared" si="40"/>
        <v>0</v>
      </c>
      <c r="CO14" s="262">
        <f t="shared" si="41"/>
        <v>0</v>
      </c>
      <c r="CP14" s="262">
        <f t="shared" si="42"/>
        <v>0</v>
      </c>
      <c r="CQ14" s="262">
        <f t="shared" si="43"/>
        <v>0</v>
      </c>
      <c r="CR14" s="262">
        <f t="shared" si="44"/>
        <v>0</v>
      </c>
      <c r="CS14" s="263"/>
      <c r="CT14" s="227"/>
      <c r="CU14" s="227"/>
      <c r="CV14" s="227"/>
      <c r="CW14" s="227"/>
      <c r="CX14" s="227"/>
      <c r="CY14" s="227"/>
      <c r="CZ14" s="227"/>
      <c r="DA14" s="227"/>
      <c r="DB14" s="227"/>
      <c r="DC14" s="231"/>
      <c r="DD14" s="231"/>
      <c r="DE14" s="231"/>
      <c r="DF14" s="231"/>
      <c r="DG14" s="231"/>
      <c r="DH14" s="231"/>
      <c r="DI14" s="231"/>
      <c r="DJ14" s="231"/>
      <c r="DK14" s="231"/>
      <c r="DL14" s="234" t="str">
        <f t="shared" si="45"/>
        <v>283</v>
      </c>
      <c r="DM14" s="234"/>
      <c r="DN14" s="234"/>
      <c r="DO14" s="234" t="str">
        <f t="shared" si="46"/>
        <v>256</v>
      </c>
      <c r="DP14" s="234"/>
      <c r="DQ14" s="234"/>
      <c r="DR14" s="234" t="str">
        <f t="shared" si="47"/>
        <v>272</v>
      </c>
      <c r="DS14" s="234"/>
      <c r="DT14" s="234"/>
      <c r="DU14" s="234" t="str">
        <f t="shared" si="48"/>
        <v>289</v>
      </c>
      <c r="DV14" s="234"/>
      <c r="DW14" s="234"/>
      <c r="DX14" s="234" t="str">
        <f t="shared" si="49"/>
        <v>289</v>
      </c>
      <c r="DY14" s="234"/>
      <c r="DZ14" s="234"/>
      <c r="EA14" s="234" t="str">
        <f t="shared" si="50"/>
        <v>287</v>
      </c>
      <c r="EB14" s="234"/>
      <c r="EC14" s="234"/>
      <c r="ED14" s="234" t="str">
        <f t="shared" si="51"/>
        <v>281</v>
      </c>
      <c r="EE14" s="234"/>
      <c r="EF14" s="234"/>
      <c r="EG14" s="234" t="str">
        <f t="shared" si="52"/>
        <v>286</v>
      </c>
      <c r="EH14" s="234"/>
      <c r="EI14" s="234"/>
      <c r="EJ14" s="234" t="str">
        <f t="shared" si="53"/>
        <v>279</v>
      </c>
      <c r="EK14" s="234"/>
      <c r="EL14" s="234"/>
      <c r="EM14" s="234" t="str">
        <f t="shared" si="54"/>
        <v>247</v>
      </c>
      <c r="EN14" s="234"/>
      <c r="EO14" s="234"/>
      <c r="EP14" s="234" t="str">
        <f t="shared" si="55"/>
        <v>277</v>
      </c>
      <c r="EQ14" s="234"/>
      <c r="ER14" s="234"/>
      <c r="ES14" s="234" t="str">
        <f t="shared" si="56"/>
        <v>285</v>
      </c>
      <c r="ET14" s="234"/>
      <c r="EU14" s="234"/>
      <c r="EV14" s="234" t="str">
        <f t="shared" si="57"/>
        <v>2</v>
      </c>
      <c r="EW14" s="234"/>
      <c r="EX14" s="234"/>
      <c r="EY14" s="234" t="str">
        <f t="shared" si="58"/>
        <v/>
      </c>
      <c r="EZ14" s="234"/>
      <c r="FA14" s="234"/>
      <c r="FB14" s="234" t="str">
        <f t="shared" si="59"/>
        <v/>
      </c>
      <c r="FC14" s="234"/>
      <c r="FD14" s="234"/>
      <c r="FE14" s="234" t="str">
        <f t="shared" si="60"/>
        <v/>
      </c>
      <c r="FF14" s="234"/>
      <c r="FG14" s="234"/>
      <c r="FH14" s="234" t="str">
        <f t="shared" si="61"/>
        <v/>
      </c>
      <c r="FI14" s="234"/>
      <c r="FJ14" s="234"/>
      <c r="FK14" s="234" t="str">
        <f t="shared" si="62"/>
        <v/>
      </c>
      <c r="FL14" s="234"/>
      <c r="FM14" s="234"/>
      <c r="FN14" s="234" t="str">
        <f t="shared" si="63"/>
        <v/>
      </c>
      <c r="FO14" s="173"/>
      <c r="FP14" s="173"/>
      <c r="FQ14" s="231"/>
      <c r="FR14" s="231"/>
      <c r="FS14" s="231"/>
      <c r="FT14" s="231"/>
      <c r="FU14" s="231"/>
      <c r="FV14" s="231"/>
      <c r="FW14" s="231"/>
      <c r="FX14" s="231"/>
      <c r="FY14" s="150"/>
      <c r="FZ14" s="150"/>
    </row>
    <row r="15" spans="1:182" ht="20.100000000000001" customHeight="1">
      <c r="A15" s="174">
        <f t="shared" si="64"/>
        <v>10</v>
      </c>
      <c r="B15" s="290" t="s">
        <v>227</v>
      </c>
      <c r="C15" s="291"/>
      <c r="D15" s="292"/>
      <c r="E15" s="292"/>
      <c r="F15" s="293"/>
      <c r="G15" s="273"/>
      <c r="H15" s="178">
        <v>3</v>
      </c>
      <c r="I15" s="282">
        <f t="shared" si="0"/>
        <v>0</v>
      </c>
      <c r="J15" s="273">
        <v>63</v>
      </c>
      <c r="K15" s="178">
        <v>3</v>
      </c>
      <c r="L15" s="282">
        <f t="shared" si="1"/>
        <v>89.25</v>
      </c>
      <c r="M15" s="273">
        <v>77</v>
      </c>
      <c r="N15" s="178">
        <v>3</v>
      </c>
      <c r="O15" s="282">
        <f t="shared" si="2"/>
        <v>92.4</v>
      </c>
      <c r="P15" s="273">
        <v>64</v>
      </c>
      <c r="Q15" s="178">
        <v>3</v>
      </c>
      <c r="R15" s="282">
        <f t="shared" si="3"/>
        <v>65.28</v>
      </c>
      <c r="S15" s="273">
        <v>76</v>
      </c>
      <c r="T15" s="178">
        <v>3</v>
      </c>
      <c r="U15" s="282">
        <f t="shared" si="4"/>
        <v>77.52</v>
      </c>
      <c r="V15" s="273">
        <v>78</v>
      </c>
      <c r="W15" s="178">
        <v>3</v>
      </c>
      <c r="X15" s="282">
        <f t="shared" si="5"/>
        <v>79.56</v>
      </c>
      <c r="Y15" s="273">
        <v>70</v>
      </c>
      <c r="Z15" s="178">
        <v>3</v>
      </c>
      <c r="AA15" s="282">
        <f t="shared" si="6"/>
        <v>71.400000000000006</v>
      </c>
      <c r="AB15" s="273">
        <v>81</v>
      </c>
      <c r="AC15" s="178">
        <v>3</v>
      </c>
      <c r="AD15" s="282">
        <f t="shared" si="7"/>
        <v>82.62</v>
      </c>
      <c r="AE15" s="273">
        <v>86</v>
      </c>
      <c r="AF15" s="178">
        <v>3</v>
      </c>
      <c r="AG15" s="282">
        <f t="shared" si="8"/>
        <v>87.72</v>
      </c>
      <c r="AH15" s="273">
        <v>52</v>
      </c>
      <c r="AI15" s="178">
        <v>3</v>
      </c>
      <c r="AJ15" s="282">
        <f t="shared" si="9"/>
        <v>88.4</v>
      </c>
      <c r="AK15" s="273">
        <v>81</v>
      </c>
      <c r="AL15" s="178">
        <v>3</v>
      </c>
      <c r="AM15" s="282">
        <f t="shared" si="10"/>
        <v>82.62</v>
      </c>
      <c r="AN15" s="273">
        <v>89</v>
      </c>
      <c r="AO15" s="178">
        <v>3</v>
      </c>
      <c r="AP15" s="282">
        <f t="shared" si="11"/>
        <v>90.78</v>
      </c>
      <c r="AQ15" s="273"/>
      <c r="AR15" s="178">
        <v>3</v>
      </c>
      <c r="AS15" s="282">
        <f t="shared" si="12"/>
        <v>0</v>
      </c>
      <c r="AT15" s="273"/>
      <c r="AU15" s="178"/>
      <c r="AV15" s="282">
        <f t="shared" si="13"/>
        <v>0</v>
      </c>
      <c r="AW15" s="273"/>
      <c r="AX15" s="178"/>
      <c r="AY15" s="282">
        <f t="shared" si="14"/>
        <v>0</v>
      </c>
      <c r="AZ15" s="273"/>
      <c r="BA15" s="178"/>
      <c r="BB15" s="282">
        <f t="shared" si="15"/>
        <v>0</v>
      </c>
      <c r="BC15" s="273"/>
      <c r="BD15" s="178"/>
      <c r="BE15" s="282">
        <f t="shared" si="16"/>
        <v>0</v>
      </c>
      <c r="BF15" s="273"/>
      <c r="BG15" s="178"/>
      <c r="BH15" s="282">
        <f t="shared" si="17"/>
        <v>0</v>
      </c>
      <c r="BI15" s="177"/>
      <c r="BJ15" s="178"/>
      <c r="BK15" s="282">
        <f t="shared" si="18"/>
        <v>0</v>
      </c>
      <c r="BL15" s="179"/>
      <c r="BM15" s="180">
        <f t="shared" si="19"/>
        <v>907.55</v>
      </c>
      <c r="BN15" s="181">
        <f t="shared" si="20"/>
        <v>817</v>
      </c>
      <c r="BO15" s="289">
        <f t="shared" si="21"/>
        <v>10</v>
      </c>
      <c r="BP15" s="294">
        <f t="shared" si="22"/>
        <v>770.87000000000012</v>
      </c>
      <c r="BQ15" s="183">
        <f t="shared" si="23"/>
        <v>85.652222222222235</v>
      </c>
      <c r="BR15" s="184">
        <f t="shared" si="65"/>
        <v>70.079090909090922</v>
      </c>
      <c r="BS15" s="185"/>
      <c r="BT15" s="185"/>
      <c r="BU15" s="245">
        <f>LARGE($BZ15:$CS15,1)+LARGE($BZ15:$CS15,2)+LARGE($BZ15:$CS15,3)+LARGE($BZ15:$CS15,4)+LARGE($BZ15:$CS15,5)+LARGE($BZ15:$CS15,6)+LARGE($BZ15:$CS15,7)+LARGE($BZ15:$CS15,8)+LARGE($BZ15:$CS15,9)+LARGE($BZ15:$CS15,10)+LARGE($BZ15:$CS15,11)+LARGE($BZ15:$CS15,12)+LARGE($BZ15:$CS15,13)</f>
        <v>907.55000000000007</v>
      </c>
      <c r="BV15" s="181">
        <v>13</v>
      </c>
      <c r="BW15" s="159"/>
      <c r="BX15" s="228">
        <f t="shared" si="25"/>
        <v>11</v>
      </c>
      <c r="BY15" s="229">
        <f t="shared" si="26"/>
        <v>907.55</v>
      </c>
      <c r="BZ15" s="261">
        <f t="shared" si="24"/>
        <v>0</v>
      </c>
      <c r="CA15" s="262">
        <f t="shared" si="27"/>
        <v>89.25</v>
      </c>
      <c r="CB15" s="262">
        <f t="shared" si="28"/>
        <v>92.4</v>
      </c>
      <c r="CC15" s="262">
        <f t="shared" si="29"/>
        <v>65.28</v>
      </c>
      <c r="CD15" s="262">
        <f t="shared" si="30"/>
        <v>77.52</v>
      </c>
      <c r="CE15" s="262">
        <f t="shared" si="31"/>
        <v>79.56</v>
      </c>
      <c r="CF15" s="262">
        <f t="shared" si="32"/>
        <v>71.400000000000006</v>
      </c>
      <c r="CG15" s="262">
        <f t="shared" si="33"/>
        <v>82.62</v>
      </c>
      <c r="CH15" s="262">
        <f t="shared" si="34"/>
        <v>87.72</v>
      </c>
      <c r="CI15" s="262">
        <f t="shared" si="35"/>
        <v>88.4</v>
      </c>
      <c r="CJ15" s="262">
        <f t="shared" si="36"/>
        <v>82.62</v>
      </c>
      <c r="CK15" s="262">
        <f t="shared" si="37"/>
        <v>90.78</v>
      </c>
      <c r="CL15" s="262">
        <f t="shared" si="38"/>
        <v>0</v>
      </c>
      <c r="CM15" s="262">
        <f t="shared" si="39"/>
        <v>0</v>
      </c>
      <c r="CN15" s="262">
        <f t="shared" si="40"/>
        <v>0</v>
      </c>
      <c r="CO15" s="262">
        <f t="shared" si="41"/>
        <v>0</v>
      </c>
      <c r="CP15" s="262">
        <f t="shared" si="42"/>
        <v>0</v>
      </c>
      <c r="CQ15" s="262">
        <f t="shared" si="43"/>
        <v>0</v>
      </c>
      <c r="CR15" s="262">
        <f t="shared" si="44"/>
        <v>0</v>
      </c>
      <c r="CS15" s="263"/>
      <c r="CT15" s="227"/>
      <c r="CU15" s="227"/>
      <c r="CV15" s="227"/>
      <c r="CW15" s="227"/>
      <c r="CX15" s="227"/>
      <c r="CY15" s="227"/>
      <c r="CZ15" s="227"/>
      <c r="DA15" s="227"/>
      <c r="DB15" s="227"/>
      <c r="DC15" s="231"/>
      <c r="DD15" s="231"/>
      <c r="DE15" s="231"/>
      <c r="DF15" s="231"/>
      <c r="DG15" s="231"/>
      <c r="DH15" s="231"/>
      <c r="DI15" s="231"/>
      <c r="DJ15" s="231"/>
      <c r="DK15" s="231"/>
      <c r="DL15" s="234" t="str">
        <f t="shared" si="45"/>
        <v>3</v>
      </c>
      <c r="DM15" s="234"/>
      <c r="DN15" s="234"/>
      <c r="DO15" s="234" t="str">
        <f t="shared" si="46"/>
        <v>363</v>
      </c>
      <c r="DP15" s="234"/>
      <c r="DQ15" s="234"/>
      <c r="DR15" s="234" t="str">
        <f t="shared" si="47"/>
        <v>377</v>
      </c>
      <c r="DS15" s="234"/>
      <c r="DT15" s="234"/>
      <c r="DU15" s="234" t="str">
        <f t="shared" si="48"/>
        <v>364</v>
      </c>
      <c r="DV15" s="234"/>
      <c r="DW15" s="234"/>
      <c r="DX15" s="234" t="str">
        <f t="shared" si="49"/>
        <v>376</v>
      </c>
      <c r="DY15" s="234"/>
      <c r="DZ15" s="234"/>
      <c r="EA15" s="234" t="str">
        <f t="shared" si="50"/>
        <v>378</v>
      </c>
      <c r="EB15" s="234"/>
      <c r="EC15" s="234"/>
      <c r="ED15" s="234" t="str">
        <f t="shared" si="51"/>
        <v>370</v>
      </c>
      <c r="EE15" s="234"/>
      <c r="EF15" s="234"/>
      <c r="EG15" s="234" t="str">
        <f t="shared" si="52"/>
        <v>381</v>
      </c>
      <c r="EH15" s="234"/>
      <c r="EI15" s="234"/>
      <c r="EJ15" s="234" t="str">
        <f t="shared" si="53"/>
        <v>386</v>
      </c>
      <c r="EK15" s="234"/>
      <c r="EL15" s="234"/>
      <c r="EM15" s="234" t="str">
        <f t="shared" si="54"/>
        <v>352</v>
      </c>
      <c r="EN15" s="234"/>
      <c r="EO15" s="234"/>
      <c r="EP15" s="234" t="str">
        <f t="shared" si="55"/>
        <v>381</v>
      </c>
      <c r="EQ15" s="234"/>
      <c r="ER15" s="234"/>
      <c r="ES15" s="234" t="str">
        <f t="shared" si="56"/>
        <v>389</v>
      </c>
      <c r="ET15" s="234"/>
      <c r="EU15" s="234"/>
      <c r="EV15" s="234" t="str">
        <f t="shared" si="57"/>
        <v>3</v>
      </c>
      <c r="EW15" s="234"/>
      <c r="EX15" s="234"/>
      <c r="EY15" s="234" t="str">
        <f t="shared" si="58"/>
        <v/>
      </c>
      <c r="EZ15" s="234"/>
      <c r="FA15" s="234"/>
      <c r="FB15" s="234" t="str">
        <f t="shared" si="59"/>
        <v/>
      </c>
      <c r="FC15" s="234"/>
      <c r="FD15" s="234"/>
      <c r="FE15" s="234" t="str">
        <f t="shared" si="60"/>
        <v/>
      </c>
      <c r="FF15" s="234"/>
      <c r="FG15" s="234"/>
      <c r="FH15" s="234" t="str">
        <f t="shared" si="61"/>
        <v/>
      </c>
      <c r="FI15" s="234"/>
      <c r="FJ15" s="234"/>
      <c r="FK15" s="234" t="str">
        <f t="shared" si="62"/>
        <v/>
      </c>
      <c r="FL15" s="234"/>
      <c r="FM15" s="234"/>
      <c r="FN15" s="234" t="str">
        <f t="shared" si="63"/>
        <v/>
      </c>
      <c r="FO15" s="158"/>
      <c r="FP15" s="158"/>
      <c r="FQ15" s="231"/>
      <c r="FR15" s="231"/>
      <c r="FS15" s="231"/>
      <c r="FT15" s="231"/>
      <c r="FU15" s="231"/>
      <c r="FV15" s="231"/>
      <c r="FW15" s="231"/>
      <c r="FX15" s="231"/>
      <c r="FY15" s="150"/>
      <c r="FZ15" s="150"/>
    </row>
    <row r="16" spans="1:182" ht="20.100000000000001" customHeight="1">
      <c r="A16" s="174">
        <f t="shared" si="64"/>
        <v>11</v>
      </c>
      <c r="B16" s="290" t="s">
        <v>11</v>
      </c>
      <c r="C16" s="291"/>
      <c r="D16" s="292"/>
      <c r="E16" s="292"/>
      <c r="F16" s="293"/>
      <c r="G16" s="273">
        <v>80</v>
      </c>
      <c r="H16" s="178">
        <v>3</v>
      </c>
      <c r="I16" s="282">
        <f t="shared" si="0"/>
        <v>81.599999999999994</v>
      </c>
      <c r="J16" s="273">
        <v>50</v>
      </c>
      <c r="K16" s="178">
        <v>3</v>
      </c>
      <c r="L16" s="282">
        <f t="shared" si="1"/>
        <v>70.833333333333329</v>
      </c>
      <c r="M16" s="273">
        <v>71</v>
      </c>
      <c r="N16" s="178">
        <v>3</v>
      </c>
      <c r="O16" s="282">
        <f t="shared" si="2"/>
        <v>85.2</v>
      </c>
      <c r="P16" s="273"/>
      <c r="Q16" s="178">
        <v>3</v>
      </c>
      <c r="R16" s="282">
        <f t="shared" si="3"/>
        <v>0</v>
      </c>
      <c r="S16" s="273">
        <v>81</v>
      </c>
      <c r="T16" s="178">
        <v>3</v>
      </c>
      <c r="U16" s="282">
        <f t="shared" si="4"/>
        <v>82.62</v>
      </c>
      <c r="V16" s="273">
        <v>83</v>
      </c>
      <c r="W16" s="178">
        <v>3</v>
      </c>
      <c r="X16" s="282">
        <f t="shared" si="5"/>
        <v>84.66</v>
      </c>
      <c r="Y16" s="273">
        <v>77</v>
      </c>
      <c r="Z16" s="178">
        <v>3</v>
      </c>
      <c r="AA16" s="282">
        <f t="shared" si="6"/>
        <v>78.540000000000006</v>
      </c>
      <c r="AB16" s="273">
        <v>80</v>
      </c>
      <c r="AC16" s="178">
        <v>3</v>
      </c>
      <c r="AD16" s="282">
        <f t="shared" si="7"/>
        <v>81.599999999999994</v>
      </c>
      <c r="AE16" s="273">
        <v>80</v>
      </c>
      <c r="AF16" s="178">
        <v>3</v>
      </c>
      <c r="AG16" s="282">
        <f t="shared" si="8"/>
        <v>81.599999999999994</v>
      </c>
      <c r="AH16" s="273">
        <v>52</v>
      </c>
      <c r="AI16" s="178">
        <v>3</v>
      </c>
      <c r="AJ16" s="282">
        <f t="shared" si="9"/>
        <v>88.4</v>
      </c>
      <c r="AK16" s="273">
        <v>80</v>
      </c>
      <c r="AL16" s="178">
        <v>3</v>
      </c>
      <c r="AM16" s="282">
        <f t="shared" si="10"/>
        <v>81.599999999999994</v>
      </c>
      <c r="AN16" s="273"/>
      <c r="AO16" s="178">
        <v>3</v>
      </c>
      <c r="AP16" s="282">
        <f t="shared" si="11"/>
        <v>0</v>
      </c>
      <c r="AQ16" s="273"/>
      <c r="AR16" s="178">
        <v>3</v>
      </c>
      <c r="AS16" s="282">
        <f t="shared" si="12"/>
        <v>0</v>
      </c>
      <c r="AT16" s="273"/>
      <c r="AU16" s="178"/>
      <c r="AV16" s="282">
        <f t="shared" si="13"/>
        <v>0</v>
      </c>
      <c r="AW16" s="273"/>
      <c r="AX16" s="178"/>
      <c r="AY16" s="282">
        <f t="shared" si="14"/>
        <v>0</v>
      </c>
      <c r="AZ16" s="273"/>
      <c r="BA16" s="178"/>
      <c r="BB16" s="282">
        <f t="shared" si="15"/>
        <v>0</v>
      </c>
      <c r="BC16" s="273"/>
      <c r="BD16" s="178"/>
      <c r="BE16" s="282">
        <f t="shared" si="16"/>
        <v>0</v>
      </c>
      <c r="BF16" s="273"/>
      <c r="BG16" s="178"/>
      <c r="BH16" s="282">
        <f t="shared" si="17"/>
        <v>0</v>
      </c>
      <c r="BI16" s="177"/>
      <c r="BJ16" s="178"/>
      <c r="BK16" s="282">
        <f t="shared" si="18"/>
        <v>0</v>
      </c>
      <c r="BL16" s="179"/>
      <c r="BM16" s="180">
        <f t="shared" si="19"/>
        <v>816.65333333333331</v>
      </c>
      <c r="BN16" s="181">
        <f t="shared" si="20"/>
        <v>734</v>
      </c>
      <c r="BO16" s="289">
        <f t="shared" si="21"/>
        <v>11</v>
      </c>
      <c r="BP16" s="294">
        <f t="shared" si="22"/>
        <v>745.82</v>
      </c>
      <c r="BQ16" s="183">
        <f t="shared" si="23"/>
        <v>82.86888888888889</v>
      </c>
      <c r="BR16" s="184">
        <f t="shared" si="65"/>
        <v>74.582000000000008</v>
      </c>
      <c r="BS16" s="185"/>
      <c r="BT16" s="185"/>
      <c r="BU16" s="246">
        <f>LARGE(BZ16:CS16,1)+LARGE(BZ16:CS16,2)+LARGE(BZ16:CS16,3)+LARGE(BZ16:CS16,4)+LARGE(BZ16:CS16,5)+LARGE(BZ16:CS16,6)+LARGE(BZ16:CS16,7)+LARGE(BZ16:CS16,8)+LARGE(BZ16:CS16,9)+LARGE(BZ16:CS16,10)+LARGE(BZ16:CS16,11)+LARGE(BZ16:CS16,12)+LARGE(BZ16:CS16,13)+LARGE(BZ16:CS16,14)</f>
        <v>816.65333333333342</v>
      </c>
      <c r="BV16" s="181">
        <v>14</v>
      </c>
      <c r="BW16" s="159"/>
      <c r="BX16" s="228">
        <f t="shared" si="25"/>
        <v>10</v>
      </c>
      <c r="BY16" s="229">
        <f t="shared" si="26"/>
        <v>816.65333333333331</v>
      </c>
      <c r="BZ16" s="261">
        <f t="shared" si="24"/>
        <v>81.599999999999994</v>
      </c>
      <c r="CA16" s="262">
        <f t="shared" si="27"/>
        <v>70.833333333333329</v>
      </c>
      <c r="CB16" s="262">
        <f t="shared" si="28"/>
        <v>85.2</v>
      </c>
      <c r="CC16" s="262">
        <f t="shared" si="29"/>
        <v>0</v>
      </c>
      <c r="CD16" s="262">
        <f t="shared" si="30"/>
        <v>82.62</v>
      </c>
      <c r="CE16" s="262">
        <f t="shared" si="31"/>
        <v>84.66</v>
      </c>
      <c r="CF16" s="262">
        <f t="shared" si="32"/>
        <v>78.540000000000006</v>
      </c>
      <c r="CG16" s="262">
        <f t="shared" si="33"/>
        <v>81.599999999999994</v>
      </c>
      <c r="CH16" s="262">
        <f t="shared" si="34"/>
        <v>81.599999999999994</v>
      </c>
      <c r="CI16" s="262">
        <f t="shared" si="35"/>
        <v>88.4</v>
      </c>
      <c r="CJ16" s="262">
        <f t="shared" si="36"/>
        <v>81.599999999999994</v>
      </c>
      <c r="CK16" s="262">
        <f t="shared" si="37"/>
        <v>0</v>
      </c>
      <c r="CL16" s="262">
        <f t="shared" si="38"/>
        <v>0</v>
      </c>
      <c r="CM16" s="262">
        <f t="shared" si="39"/>
        <v>0</v>
      </c>
      <c r="CN16" s="262">
        <f t="shared" si="40"/>
        <v>0</v>
      </c>
      <c r="CO16" s="262">
        <f t="shared" si="41"/>
        <v>0</v>
      </c>
      <c r="CP16" s="262">
        <f t="shared" si="42"/>
        <v>0</v>
      </c>
      <c r="CQ16" s="262">
        <f t="shared" si="43"/>
        <v>0</v>
      </c>
      <c r="CR16" s="262">
        <f t="shared" si="44"/>
        <v>0</v>
      </c>
      <c r="CS16" s="263"/>
      <c r="CT16" s="227"/>
      <c r="CU16" s="227"/>
      <c r="CV16" s="227"/>
      <c r="CW16" s="227"/>
      <c r="CX16" s="227"/>
      <c r="CY16" s="227"/>
      <c r="CZ16" s="227"/>
      <c r="DA16" s="227"/>
      <c r="DB16" s="227"/>
      <c r="DC16" s="231"/>
      <c r="DD16" s="231"/>
      <c r="DE16" s="231"/>
      <c r="DF16" s="231"/>
      <c r="DG16" s="231"/>
      <c r="DH16" s="231"/>
      <c r="DI16" s="231"/>
      <c r="DJ16" s="231"/>
      <c r="DK16" s="231"/>
      <c r="DL16" s="234" t="str">
        <f t="shared" si="45"/>
        <v>380</v>
      </c>
      <c r="DM16" s="234"/>
      <c r="DN16" s="234"/>
      <c r="DO16" s="234" t="str">
        <f t="shared" si="46"/>
        <v>350</v>
      </c>
      <c r="DP16" s="234"/>
      <c r="DQ16" s="234"/>
      <c r="DR16" s="234" t="str">
        <f t="shared" si="47"/>
        <v>371</v>
      </c>
      <c r="DS16" s="234"/>
      <c r="DT16" s="234"/>
      <c r="DU16" s="234" t="str">
        <f t="shared" si="48"/>
        <v>3</v>
      </c>
      <c r="DV16" s="234"/>
      <c r="DW16" s="234"/>
      <c r="DX16" s="234" t="str">
        <f t="shared" si="49"/>
        <v>381</v>
      </c>
      <c r="DY16" s="234"/>
      <c r="DZ16" s="234"/>
      <c r="EA16" s="234" t="str">
        <f t="shared" si="50"/>
        <v>383</v>
      </c>
      <c r="EB16" s="234"/>
      <c r="EC16" s="234"/>
      <c r="ED16" s="234" t="str">
        <f t="shared" si="51"/>
        <v>377</v>
      </c>
      <c r="EE16" s="234"/>
      <c r="EF16" s="234"/>
      <c r="EG16" s="234" t="str">
        <f t="shared" si="52"/>
        <v>380</v>
      </c>
      <c r="EH16" s="234"/>
      <c r="EI16" s="234"/>
      <c r="EJ16" s="234" t="str">
        <f t="shared" si="53"/>
        <v>380</v>
      </c>
      <c r="EK16" s="234"/>
      <c r="EL16" s="234"/>
      <c r="EM16" s="234" t="str">
        <f t="shared" si="54"/>
        <v>352</v>
      </c>
      <c r="EN16" s="234"/>
      <c r="EO16" s="234"/>
      <c r="EP16" s="234" t="str">
        <f t="shared" si="55"/>
        <v>380</v>
      </c>
      <c r="EQ16" s="234"/>
      <c r="ER16" s="234"/>
      <c r="ES16" s="234" t="str">
        <f t="shared" si="56"/>
        <v>3</v>
      </c>
      <c r="ET16" s="234"/>
      <c r="EU16" s="234"/>
      <c r="EV16" s="234" t="str">
        <f t="shared" si="57"/>
        <v>3</v>
      </c>
      <c r="EW16" s="234"/>
      <c r="EX16" s="234"/>
      <c r="EY16" s="234" t="str">
        <f t="shared" si="58"/>
        <v/>
      </c>
      <c r="EZ16" s="234"/>
      <c r="FA16" s="234"/>
      <c r="FB16" s="234" t="str">
        <f t="shared" si="59"/>
        <v/>
      </c>
      <c r="FC16" s="234"/>
      <c r="FD16" s="234"/>
      <c r="FE16" s="234" t="str">
        <f t="shared" si="60"/>
        <v/>
      </c>
      <c r="FF16" s="234"/>
      <c r="FG16" s="234"/>
      <c r="FH16" s="234" t="str">
        <f t="shared" si="61"/>
        <v/>
      </c>
      <c r="FI16" s="234"/>
      <c r="FJ16" s="234"/>
      <c r="FK16" s="234" t="str">
        <f t="shared" si="62"/>
        <v/>
      </c>
      <c r="FL16" s="234"/>
      <c r="FM16" s="234"/>
      <c r="FN16" s="234" t="str">
        <f t="shared" si="63"/>
        <v/>
      </c>
      <c r="FO16" s="158"/>
      <c r="FP16" s="158"/>
      <c r="FQ16" s="231"/>
      <c r="FR16" s="231"/>
      <c r="FS16" s="231"/>
      <c r="FT16" s="231"/>
      <c r="FU16" s="231"/>
      <c r="FV16" s="231"/>
      <c r="FW16" s="231"/>
      <c r="FX16" s="231"/>
      <c r="FY16" s="150"/>
      <c r="FZ16" s="150"/>
    </row>
    <row r="17" spans="1:182" ht="20.100000000000001" customHeight="1">
      <c r="A17" s="174">
        <f t="shared" si="64"/>
        <v>12</v>
      </c>
      <c r="B17" s="290" t="s">
        <v>8</v>
      </c>
      <c r="C17" s="291"/>
      <c r="D17" s="292"/>
      <c r="E17" s="292"/>
      <c r="F17" s="293"/>
      <c r="G17" s="273"/>
      <c r="H17" s="178">
        <v>3</v>
      </c>
      <c r="I17" s="282">
        <f t="shared" si="0"/>
        <v>0</v>
      </c>
      <c r="J17" s="273">
        <v>60</v>
      </c>
      <c r="K17" s="178">
        <v>3</v>
      </c>
      <c r="L17" s="282">
        <f t="shared" si="1"/>
        <v>85</v>
      </c>
      <c r="M17" s="273"/>
      <c r="N17" s="178">
        <v>3</v>
      </c>
      <c r="O17" s="282">
        <f t="shared" si="2"/>
        <v>0</v>
      </c>
      <c r="P17" s="273">
        <v>56</v>
      </c>
      <c r="Q17" s="178">
        <v>3</v>
      </c>
      <c r="R17" s="282">
        <f t="shared" si="3"/>
        <v>57.12</v>
      </c>
      <c r="S17" s="273">
        <v>79</v>
      </c>
      <c r="T17" s="178">
        <v>3</v>
      </c>
      <c r="U17" s="282">
        <f t="shared" si="4"/>
        <v>80.58</v>
      </c>
      <c r="V17" s="273"/>
      <c r="W17" s="178">
        <v>3</v>
      </c>
      <c r="X17" s="282">
        <f t="shared" si="5"/>
        <v>0</v>
      </c>
      <c r="Y17" s="273">
        <v>82</v>
      </c>
      <c r="Z17" s="178">
        <v>3</v>
      </c>
      <c r="AA17" s="282">
        <f t="shared" si="6"/>
        <v>83.64</v>
      </c>
      <c r="AB17" s="273">
        <v>79</v>
      </c>
      <c r="AC17" s="178">
        <v>3</v>
      </c>
      <c r="AD17" s="282">
        <f t="shared" si="7"/>
        <v>80.58</v>
      </c>
      <c r="AE17" s="273">
        <v>75</v>
      </c>
      <c r="AF17" s="178">
        <v>3</v>
      </c>
      <c r="AG17" s="282">
        <f t="shared" si="8"/>
        <v>76.5</v>
      </c>
      <c r="AH17" s="273">
        <v>54</v>
      </c>
      <c r="AI17" s="178">
        <v>3</v>
      </c>
      <c r="AJ17" s="282">
        <f t="shared" si="9"/>
        <v>91.8</v>
      </c>
      <c r="AK17" s="273">
        <v>86</v>
      </c>
      <c r="AL17" s="178">
        <v>3</v>
      </c>
      <c r="AM17" s="282">
        <f t="shared" si="10"/>
        <v>87.72</v>
      </c>
      <c r="AN17" s="273">
        <v>84</v>
      </c>
      <c r="AO17" s="178">
        <v>3</v>
      </c>
      <c r="AP17" s="282">
        <f t="shared" si="11"/>
        <v>85.68</v>
      </c>
      <c r="AQ17" s="273"/>
      <c r="AR17" s="178">
        <v>3</v>
      </c>
      <c r="AS17" s="282">
        <f t="shared" si="12"/>
        <v>0</v>
      </c>
      <c r="AT17" s="273"/>
      <c r="AU17" s="178"/>
      <c r="AV17" s="282">
        <f t="shared" si="13"/>
        <v>0</v>
      </c>
      <c r="AW17" s="273"/>
      <c r="AX17" s="178"/>
      <c r="AY17" s="282">
        <f t="shared" si="14"/>
        <v>0</v>
      </c>
      <c r="AZ17" s="273"/>
      <c r="BA17" s="178"/>
      <c r="BB17" s="282">
        <f t="shared" si="15"/>
        <v>0</v>
      </c>
      <c r="BC17" s="273"/>
      <c r="BD17" s="178"/>
      <c r="BE17" s="282">
        <f t="shared" si="16"/>
        <v>0</v>
      </c>
      <c r="BF17" s="273"/>
      <c r="BG17" s="178"/>
      <c r="BH17" s="282">
        <f t="shared" si="17"/>
        <v>0</v>
      </c>
      <c r="BI17" s="177"/>
      <c r="BJ17" s="178"/>
      <c r="BK17" s="282">
        <f t="shared" si="18"/>
        <v>0</v>
      </c>
      <c r="BL17" s="179"/>
      <c r="BM17" s="180">
        <f t="shared" si="19"/>
        <v>728.61999999999989</v>
      </c>
      <c r="BN17" s="181">
        <f t="shared" si="20"/>
        <v>655</v>
      </c>
      <c r="BO17" s="289">
        <f t="shared" si="21"/>
        <v>12</v>
      </c>
      <c r="BP17" s="294">
        <f t="shared" si="22"/>
        <v>728.62</v>
      </c>
      <c r="BQ17" s="183">
        <f t="shared" si="23"/>
        <v>80.957777777777778</v>
      </c>
      <c r="BR17" s="184">
        <f t="shared" si="65"/>
        <v>80.957777777777778</v>
      </c>
      <c r="BS17" s="185"/>
      <c r="BT17" s="185"/>
      <c r="BU17" s="247">
        <f>LARGE(BZ17:CS17,1)+LARGE(BZ17:CS17,2)+LARGE(BZ17:CS17,3)+LARGE(BZ17:CS17,4)+LARGE(BZ17:CS17,5)+LARGE(BZ17:CS17,6)+LARGE(BZ17:CS17,7)+LARGE(BZ17:CS17,8)+LARGE(BZ17:CS17,9)+LARGE(BZ17:CS17,10)+LARGE(BZ17:CS17,11)+LARGE(BZ17:CS17,12)+LARGE(BZ17:CS17,13)+LARGE(BZ17:CS17,14)+LARGE(BZ17:CS17,15)</f>
        <v>728.62</v>
      </c>
      <c r="BV17" s="181">
        <v>15</v>
      </c>
      <c r="BW17" s="159"/>
      <c r="BX17" s="228">
        <f t="shared" si="25"/>
        <v>9</v>
      </c>
      <c r="BY17" s="229">
        <f t="shared" si="26"/>
        <v>728.61999999999989</v>
      </c>
      <c r="BZ17" s="261">
        <f t="shared" si="24"/>
        <v>0</v>
      </c>
      <c r="CA17" s="262">
        <f t="shared" si="27"/>
        <v>85</v>
      </c>
      <c r="CB17" s="262">
        <f t="shared" si="28"/>
        <v>0</v>
      </c>
      <c r="CC17" s="262">
        <f t="shared" si="29"/>
        <v>57.12</v>
      </c>
      <c r="CD17" s="262">
        <f t="shared" si="30"/>
        <v>80.58</v>
      </c>
      <c r="CE17" s="262">
        <f t="shared" si="31"/>
        <v>0</v>
      </c>
      <c r="CF17" s="262">
        <f t="shared" si="32"/>
        <v>83.64</v>
      </c>
      <c r="CG17" s="262">
        <f t="shared" si="33"/>
        <v>80.58</v>
      </c>
      <c r="CH17" s="262">
        <f t="shared" si="34"/>
        <v>76.5</v>
      </c>
      <c r="CI17" s="262">
        <f t="shared" si="35"/>
        <v>91.8</v>
      </c>
      <c r="CJ17" s="262">
        <f t="shared" si="36"/>
        <v>87.72</v>
      </c>
      <c r="CK17" s="262">
        <f t="shared" si="37"/>
        <v>85.68</v>
      </c>
      <c r="CL17" s="262">
        <f t="shared" si="38"/>
        <v>0</v>
      </c>
      <c r="CM17" s="262">
        <f t="shared" si="39"/>
        <v>0</v>
      </c>
      <c r="CN17" s="262">
        <f t="shared" si="40"/>
        <v>0</v>
      </c>
      <c r="CO17" s="262">
        <f t="shared" si="41"/>
        <v>0</v>
      </c>
      <c r="CP17" s="262">
        <f t="shared" si="42"/>
        <v>0</v>
      </c>
      <c r="CQ17" s="262">
        <f t="shared" si="43"/>
        <v>0</v>
      </c>
      <c r="CR17" s="262">
        <f t="shared" si="44"/>
        <v>0</v>
      </c>
      <c r="CS17" s="263"/>
      <c r="CT17" s="227"/>
      <c r="CU17" s="227"/>
      <c r="CV17" s="227"/>
      <c r="CW17" s="227"/>
      <c r="CX17" s="227"/>
      <c r="CY17" s="227"/>
      <c r="CZ17" s="227"/>
      <c r="DA17" s="227"/>
      <c r="DB17" s="227"/>
      <c r="DC17" s="231"/>
      <c r="DD17" s="231"/>
      <c r="DE17" s="231"/>
      <c r="DF17" s="231"/>
      <c r="DG17" s="231"/>
      <c r="DH17" s="231"/>
      <c r="DI17" s="231"/>
      <c r="DJ17" s="231"/>
      <c r="DK17" s="231"/>
      <c r="DL17" s="234" t="str">
        <f t="shared" si="45"/>
        <v>3</v>
      </c>
      <c r="DM17" s="234"/>
      <c r="DN17" s="234"/>
      <c r="DO17" s="234" t="str">
        <f t="shared" si="46"/>
        <v>360</v>
      </c>
      <c r="DP17" s="234"/>
      <c r="DQ17" s="234"/>
      <c r="DR17" s="234" t="str">
        <f t="shared" si="47"/>
        <v>3</v>
      </c>
      <c r="DS17" s="234"/>
      <c r="DT17" s="234"/>
      <c r="DU17" s="234" t="str">
        <f t="shared" si="48"/>
        <v>356</v>
      </c>
      <c r="DV17" s="234"/>
      <c r="DW17" s="234"/>
      <c r="DX17" s="234" t="str">
        <f t="shared" si="49"/>
        <v>379</v>
      </c>
      <c r="DY17" s="234"/>
      <c r="DZ17" s="234"/>
      <c r="EA17" s="234" t="str">
        <f t="shared" si="50"/>
        <v>3</v>
      </c>
      <c r="EB17" s="234"/>
      <c r="EC17" s="234"/>
      <c r="ED17" s="234" t="str">
        <f t="shared" si="51"/>
        <v>382</v>
      </c>
      <c r="EE17" s="234"/>
      <c r="EF17" s="234"/>
      <c r="EG17" s="234" t="str">
        <f t="shared" si="52"/>
        <v>379</v>
      </c>
      <c r="EH17" s="234"/>
      <c r="EI17" s="234"/>
      <c r="EJ17" s="234" t="str">
        <f t="shared" si="53"/>
        <v>375</v>
      </c>
      <c r="EK17" s="234"/>
      <c r="EL17" s="234"/>
      <c r="EM17" s="234" t="str">
        <f t="shared" si="54"/>
        <v>354</v>
      </c>
      <c r="EN17" s="234"/>
      <c r="EO17" s="234"/>
      <c r="EP17" s="234" t="str">
        <f t="shared" si="55"/>
        <v>386</v>
      </c>
      <c r="EQ17" s="234"/>
      <c r="ER17" s="234"/>
      <c r="ES17" s="234" t="str">
        <f t="shared" si="56"/>
        <v>384</v>
      </c>
      <c r="ET17" s="234"/>
      <c r="EU17" s="234"/>
      <c r="EV17" s="234" t="str">
        <f t="shared" si="57"/>
        <v>3</v>
      </c>
      <c r="EW17" s="234"/>
      <c r="EX17" s="234"/>
      <c r="EY17" s="234" t="str">
        <f t="shared" si="58"/>
        <v/>
      </c>
      <c r="EZ17" s="234"/>
      <c r="FA17" s="234"/>
      <c r="FB17" s="234" t="str">
        <f t="shared" si="59"/>
        <v/>
      </c>
      <c r="FC17" s="234"/>
      <c r="FD17" s="234"/>
      <c r="FE17" s="234" t="str">
        <f t="shared" si="60"/>
        <v/>
      </c>
      <c r="FF17" s="234"/>
      <c r="FG17" s="234"/>
      <c r="FH17" s="234" t="str">
        <f t="shared" si="61"/>
        <v/>
      </c>
      <c r="FI17" s="234"/>
      <c r="FJ17" s="234"/>
      <c r="FK17" s="234" t="str">
        <f t="shared" si="62"/>
        <v/>
      </c>
      <c r="FL17" s="234"/>
      <c r="FM17" s="234"/>
      <c r="FN17" s="234" t="str">
        <f t="shared" si="63"/>
        <v/>
      </c>
      <c r="FO17" s="158"/>
      <c r="FP17" s="158"/>
      <c r="FQ17" s="231"/>
      <c r="FR17" s="231"/>
      <c r="FS17" s="231"/>
      <c r="FT17" s="231"/>
      <c r="FU17" s="231"/>
      <c r="FV17" s="231"/>
      <c r="FW17" s="231"/>
      <c r="FX17" s="231"/>
      <c r="FY17" s="150"/>
      <c r="FZ17" s="150"/>
    </row>
    <row r="18" spans="1:182" ht="20.100000000000001" customHeight="1">
      <c r="A18" s="174">
        <f t="shared" si="64"/>
        <v>13</v>
      </c>
      <c r="B18" s="290" t="s">
        <v>7</v>
      </c>
      <c r="C18" s="292"/>
      <c r="D18" s="292"/>
      <c r="E18" s="292"/>
      <c r="F18" s="293"/>
      <c r="G18" s="273">
        <v>81</v>
      </c>
      <c r="H18" s="178">
        <v>2</v>
      </c>
      <c r="I18" s="282">
        <f t="shared" si="0"/>
        <v>81.81</v>
      </c>
      <c r="J18" s="273">
        <v>56</v>
      </c>
      <c r="K18" s="178">
        <v>2</v>
      </c>
      <c r="L18" s="282">
        <f t="shared" si="1"/>
        <v>78.555555555555557</v>
      </c>
      <c r="M18" s="273">
        <v>74</v>
      </c>
      <c r="N18" s="178">
        <v>2</v>
      </c>
      <c r="O18" s="282">
        <f t="shared" si="2"/>
        <v>87.929411764705875</v>
      </c>
      <c r="P18" s="273">
        <v>86</v>
      </c>
      <c r="Q18" s="178">
        <v>2</v>
      </c>
      <c r="R18" s="282">
        <f t="shared" si="3"/>
        <v>86.86</v>
      </c>
      <c r="S18" s="273">
        <v>69</v>
      </c>
      <c r="T18" s="178">
        <v>2</v>
      </c>
      <c r="U18" s="282">
        <f t="shared" si="4"/>
        <v>69.69</v>
      </c>
      <c r="V18" s="273"/>
      <c r="W18" s="178">
        <v>2</v>
      </c>
      <c r="X18" s="282">
        <f t="shared" si="5"/>
        <v>0</v>
      </c>
      <c r="Y18" s="273">
        <v>80</v>
      </c>
      <c r="Z18" s="178">
        <v>2</v>
      </c>
      <c r="AA18" s="282">
        <f t="shared" si="6"/>
        <v>80.8</v>
      </c>
      <c r="AB18" s="273">
        <v>69</v>
      </c>
      <c r="AC18" s="178">
        <v>2</v>
      </c>
      <c r="AD18" s="282">
        <f t="shared" si="7"/>
        <v>69.69</v>
      </c>
      <c r="AE18" s="273">
        <v>79</v>
      </c>
      <c r="AF18" s="178">
        <v>2</v>
      </c>
      <c r="AG18" s="282">
        <f t="shared" si="8"/>
        <v>79.790000000000006</v>
      </c>
      <c r="AH18" s="273">
        <v>42</v>
      </c>
      <c r="AI18" s="178">
        <v>2</v>
      </c>
      <c r="AJ18" s="282">
        <f t="shared" si="9"/>
        <v>70.7</v>
      </c>
      <c r="AK18" s="273">
        <v>81</v>
      </c>
      <c r="AL18" s="178">
        <v>2</v>
      </c>
      <c r="AM18" s="282">
        <f t="shared" si="10"/>
        <v>81.81</v>
      </c>
      <c r="AN18" s="273">
        <v>78</v>
      </c>
      <c r="AO18" s="178">
        <v>2</v>
      </c>
      <c r="AP18" s="282">
        <f t="shared" si="11"/>
        <v>78.78</v>
      </c>
      <c r="AQ18" s="273"/>
      <c r="AR18" s="178">
        <v>2</v>
      </c>
      <c r="AS18" s="282">
        <f t="shared" si="12"/>
        <v>0</v>
      </c>
      <c r="AT18" s="273"/>
      <c r="AU18" s="178"/>
      <c r="AV18" s="282">
        <f t="shared" si="13"/>
        <v>0</v>
      </c>
      <c r="AW18" s="273"/>
      <c r="AX18" s="178"/>
      <c r="AY18" s="282">
        <f t="shared" si="14"/>
        <v>0</v>
      </c>
      <c r="AZ18" s="273"/>
      <c r="BA18" s="178"/>
      <c r="BB18" s="282">
        <f t="shared" si="15"/>
        <v>0</v>
      </c>
      <c r="BC18" s="273"/>
      <c r="BD18" s="178"/>
      <c r="BE18" s="282">
        <f t="shared" si="16"/>
        <v>0</v>
      </c>
      <c r="BF18" s="273"/>
      <c r="BG18" s="178"/>
      <c r="BH18" s="282">
        <f t="shared" si="17"/>
        <v>0</v>
      </c>
      <c r="BI18" s="177"/>
      <c r="BJ18" s="178"/>
      <c r="BK18" s="282">
        <f t="shared" si="18"/>
        <v>0</v>
      </c>
      <c r="BL18" s="179"/>
      <c r="BM18" s="180">
        <f t="shared" si="19"/>
        <v>866.41496732026144</v>
      </c>
      <c r="BN18" s="181">
        <f t="shared" si="20"/>
        <v>795</v>
      </c>
      <c r="BO18" s="289">
        <f t="shared" si="21"/>
        <v>13</v>
      </c>
      <c r="BP18" s="294">
        <f t="shared" si="22"/>
        <v>727.03496732026156</v>
      </c>
      <c r="BQ18" s="183">
        <f t="shared" si="23"/>
        <v>80.781663035584614</v>
      </c>
      <c r="BR18" s="184">
        <f t="shared" si="65"/>
        <v>66.09408793820559</v>
      </c>
      <c r="BS18" s="185"/>
      <c r="BT18" s="185"/>
      <c r="BU18" s="247">
        <f>LARGE(BZ18:CS18,1)+LARGE(BZ18:CS18,2)+LARGE(BZ18:CS18,3)+LARGE(BZ18:CS18,4)+LARGE(BZ18:CS18,5)+LARGE(BZ18:CS18,6)+LARGE(BZ18:CS18,7)+LARGE(BZ18:CS18,8)+LARGE(BZ18:CS18,9)+LARGE(BZ18:CS18,10)+LARGE(BZ18:CS18,11)+LARGE(BZ18:CS18,12)+LARGE(BZ18:CS18,13)+LARGE(BZ18:CS18,14)+LARGE(BZ18:CS18,15)+LARGE(BZ18:CS18,16)</f>
        <v>866.41496732026167</v>
      </c>
      <c r="BV18" s="181">
        <v>16</v>
      </c>
      <c r="BW18" s="159"/>
      <c r="BX18" s="228">
        <f t="shared" si="25"/>
        <v>11</v>
      </c>
      <c r="BY18" s="229">
        <f t="shared" si="26"/>
        <v>866.41496732026144</v>
      </c>
      <c r="BZ18" s="261">
        <f t="shared" si="24"/>
        <v>81.81</v>
      </c>
      <c r="CA18" s="262">
        <f t="shared" si="27"/>
        <v>78.555555555555557</v>
      </c>
      <c r="CB18" s="262">
        <f t="shared" si="28"/>
        <v>87.929411764705875</v>
      </c>
      <c r="CC18" s="262">
        <f t="shared" si="29"/>
        <v>86.86</v>
      </c>
      <c r="CD18" s="262">
        <f t="shared" si="30"/>
        <v>69.69</v>
      </c>
      <c r="CE18" s="262">
        <f t="shared" si="31"/>
        <v>0</v>
      </c>
      <c r="CF18" s="262">
        <f t="shared" si="32"/>
        <v>80.8</v>
      </c>
      <c r="CG18" s="262">
        <f t="shared" si="33"/>
        <v>69.69</v>
      </c>
      <c r="CH18" s="262">
        <f t="shared" si="34"/>
        <v>79.790000000000006</v>
      </c>
      <c r="CI18" s="262">
        <f t="shared" si="35"/>
        <v>70.7</v>
      </c>
      <c r="CJ18" s="262">
        <f t="shared" si="36"/>
        <v>81.81</v>
      </c>
      <c r="CK18" s="262">
        <f t="shared" si="37"/>
        <v>78.78</v>
      </c>
      <c r="CL18" s="262">
        <f t="shared" si="38"/>
        <v>0</v>
      </c>
      <c r="CM18" s="262">
        <f t="shared" si="39"/>
        <v>0</v>
      </c>
      <c r="CN18" s="262">
        <f t="shared" si="40"/>
        <v>0</v>
      </c>
      <c r="CO18" s="262">
        <f t="shared" si="41"/>
        <v>0</v>
      </c>
      <c r="CP18" s="262">
        <f t="shared" si="42"/>
        <v>0</v>
      </c>
      <c r="CQ18" s="262">
        <f t="shared" si="43"/>
        <v>0</v>
      </c>
      <c r="CR18" s="262">
        <f t="shared" si="44"/>
        <v>0</v>
      </c>
      <c r="CS18" s="263"/>
      <c r="CT18" s="227"/>
      <c r="CU18" s="227"/>
      <c r="CV18" s="227"/>
      <c r="CW18" s="227"/>
      <c r="CX18" s="227"/>
      <c r="CY18" s="227"/>
      <c r="CZ18" s="227"/>
      <c r="DA18" s="227"/>
      <c r="DB18" s="227"/>
      <c r="DC18" s="231"/>
      <c r="DD18" s="231"/>
      <c r="DE18" s="231"/>
      <c r="DF18" s="231"/>
      <c r="DG18" s="231"/>
      <c r="DH18" s="231"/>
      <c r="DI18" s="231"/>
      <c r="DJ18" s="231"/>
      <c r="DK18" s="231"/>
      <c r="DL18" s="234" t="str">
        <f t="shared" si="45"/>
        <v>281</v>
      </c>
      <c r="DM18" s="234"/>
      <c r="DN18" s="234"/>
      <c r="DO18" s="234" t="str">
        <f t="shared" si="46"/>
        <v>256</v>
      </c>
      <c r="DP18" s="234"/>
      <c r="DQ18" s="234"/>
      <c r="DR18" s="234" t="str">
        <f t="shared" si="47"/>
        <v>274</v>
      </c>
      <c r="DS18" s="234"/>
      <c r="DT18" s="234"/>
      <c r="DU18" s="234" t="str">
        <f t="shared" si="48"/>
        <v>286</v>
      </c>
      <c r="DV18" s="234"/>
      <c r="DW18" s="234"/>
      <c r="DX18" s="234" t="str">
        <f t="shared" si="49"/>
        <v>269</v>
      </c>
      <c r="DY18" s="234"/>
      <c r="DZ18" s="234"/>
      <c r="EA18" s="234" t="str">
        <f t="shared" si="50"/>
        <v>2</v>
      </c>
      <c r="EB18" s="234"/>
      <c r="EC18" s="234"/>
      <c r="ED18" s="234" t="str">
        <f t="shared" si="51"/>
        <v>280</v>
      </c>
      <c r="EE18" s="234"/>
      <c r="EF18" s="234"/>
      <c r="EG18" s="234" t="str">
        <f t="shared" si="52"/>
        <v>269</v>
      </c>
      <c r="EH18" s="234"/>
      <c r="EI18" s="234"/>
      <c r="EJ18" s="234" t="str">
        <f t="shared" si="53"/>
        <v>279</v>
      </c>
      <c r="EK18" s="234"/>
      <c r="EL18" s="234"/>
      <c r="EM18" s="234" t="str">
        <f t="shared" si="54"/>
        <v>242</v>
      </c>
      <c r="EN18" s="234"/>
      <c r="EO18" s="234"/>
      <c r="EP18" s="234" t="str">
        <f t="shared" si="55"/>
        <v>281</v>
      </c>
      <c r="EQ18" s="234"/>
      <c r="ER18" s="234"/>
      <c r="ES18" s="234" t="str">
        <f t="shared" si="56"/>
        <v>278</v>
      </c>
      <c r="ET18" s="234"/>
      <c r="EU18" s="234"/>
      <c r="EV18" s="234" t="str">
        <f t="shared" si="57"/>
        <v>2</v>
      </c>
      <c r="EW18" s="234"/>
      <c r="EX18" s="234"/>
      <c r="EY18" s="234" t="str">
        <f t="shared" si="58"/>
        <v/>
      </c>
      <c r="EZ18" s="234"/>
      <c r="FA18" s="234"/>
      <c r="FB18" s="234" t="str">
        <f t="shared" si="59"/>
        <v/>
      </c>
      <c r="FC18" s="234"/>
      <c r="FD18" s="234"/>
      <c r="FE18" s="234" t="str">
        <f t="shared" si="60"/>
        <v/>
      </c>
      <c r="FF18" s="234"/>
      <c r="FG18" s="234"/>
      <c r="FH18" s="234" t="str">
        <f t="shared" si="61"/>
        <v/>
      </c>
      <c r="FI18" s="234"/>
      <c r="FJ18" s="234"/>
      <c r="FK18" s="234" t="str">
        <f t="shared" si="62"/>
        <v/>
      </c>
      <c r="FL18" s="234"/>
      <c r="FM18" s="234"/>
      <c r="FN18" s="234" t="str">
        <f t="shared" si="63"/>
        <v/>
      </c>
      <c r="FO18" s="158"/>
      <c r="FP18" s="158"/>
      <c r="FQ18" s="231"/>
      <c r="FR18" s="231"/>
      <c r="FS18" s="231"/>
      <c r="FT18" s="231"/>
      <c r="FU18" s="231"/>
      <c r="FV18" s="231"/>
      <c r="FW18" s="231"/>
      <c r="FX18" s="231"/>
      <c r="FY18" s="150"/>
      <c r="FZ18" s="150"/>
    </row>
    <row r="19" spans="1:182" ht="20.100000000000001" customHeight="1">
      <c r="A19" s="174">
        <f t="shared" si="64"/>
        <v>14</v>
      </c>
      <c r="B19" s="290" t="s">
        <v>218</v>
      </c>
      <c r="C19" s="291"/>
      <c r="D19" s="292"/>
      <c r="E19" s="292"/>
      <c r="F19" s="293"/>
      <c r="G19" s="273"/>
      <c r="H19" s="178">
        <v>2</v>
      </c>
      <c r="I19" s="282">
        <f t="shared" si="0"/>
        <v>0</v>
      </c>
      <c r="J19" s="273">
        <v>65</v>
      </c>
      <c r="K19" s="178">
        <v>2</v>
      </c>
      <c r="L19" s="282">
        <f t="shared" si="1"/>
        <v>91.180555555555557</v>
      </c>
      <c r="M19" s="273"/>
      <c r="N19" s="178">
        <v>2</v>
      </c>
      <c r="O19" s="282">
        <f t="shared" si="2"/>
        <v>0</v>
      </c>
      <c r="P19" s="273">
        <v>77</v>
      </c>
      <c r="Q19" s="178">
        <v>2</v>
      </c>
      <c r="R19" s="282">
        <f t="shared" si="3"/>
        <v>77.77</v>
      </c>
      <c r="S19" s="273">
        <v>81</v>
      </c>
      <c r="T19" s="178">
        <v>2</v>
      </c>
      <c r="U19" s="282">
        <f t="shared" si="4"/>
        <v>81.81</v>
      </c>
      <c r="V19" s="273">
        <v>81</v>
      </c>
      <c r="W19" s="178">
        <v>2</v>
      </c>
      <c r="X19" s="282">
        <f t="shared" si="5"/>
        <v>81.81</v>
      </c>
      <c r="Y19" s="273"/>
      <c r="Z19" s="178">
        <v>2</v>
      </c>
      <c r="AA19" s="282">
        <f t="shared" si="6"/>
        <v>0</v>
      </c>
      <c r="AB19" s="273">
        <v>70</v>
      </c>
      <c r="AC19" s="178">
        <v>2</v>
      </c>
      <c r="AD19" s="282">
        <f t="shared" si="7"/>
        <v>70.7</v>
      </c>
      <c r="AE19" s="273">
        <v>87</v>
      </c>
      <c r="AF19" s="178">
        <v>2</v>
      </c>
      <c r="AG19" s="282">
        <f t="shared" si="8"/>
        <v>87.87</v>
      </c>
      <c r="AH19" s="273">
        <v>51</v>
      </c>
      <c r="AI19" s="178">
        <v>2</v>
      </c>
      <c r="AJ19" s="282">
        <f t="shared" si="9"/>
        <v>85.85</v>
      </c>
      <c r="AK19" s="273">
        <v>70</v>
      </c>
      <c r="AL19" s="178">
        <v>2</v>
      </c>
      <c r="AM19" s="282">
        <f t="shared" si="10"/>
        <v>70.7</v>
      </c>
      <c r="AN19" s="273">
        <v>70</v>
      </c>
      <c r="AO19" s="178">
        <v>2</v>
      </c>
      <c r="AP19" s="282">
        <f t="shared" si="11"/>
        <v>70.7</v>
      </c>
      <c r="AQ19" s="273"/>
      <c r="AR19" s="178">
        <v>2</v>
      </c>
      <c r="AS19" s="282">
        <f t="shared" si="12"/>
        <v>0</v>
      </c>
      <c r="AT19" s="273"/>
      <c r="AU19" s="178"/>
      <c r="AV19" s="282">
        <f t="shared" si="13"/>
        <v>0</v>
      </c>
      <c r="AW19" s="273"/>
      <c r="AX19" s="178"/>
      <c r="AY19" s="282">
        <f t="shared" si="14"/>
        <v>0</v>
      </c>
      <c r="AZ19" s="273"/>
      <c r="BA19" s="178"/>
      <c r="BB19" s="282">
        <f t="shared" si="15"/>
        <v>0</v>
      </c>
      <c r="BC19" s="273"/>
      <c r="BD19" s="178"/>
      <c r="BE19" s="282">
        <f t="shared" si="16"/>
        <v>0</v>
      </c>
      <c r="BF19" s="273"/>
      <c r="BG19" s="178"/>
      <c r="BH19" s="282">
        <f t="shared" si="17"/>
        <v>0</v>
      </c>
      <c r="BI19" s="177"/>
      <c r="BJ19" s="178"/>
      <c r="BK19" s="282">
        <f t="shared" si="18"/>
        <v>0</v>
      </c>
      <c r="BL19" s="179"/>
      <c r="BM19" s="180">
        <f t="shared" si="19"/>
        <v>718.39055555555558</v>
      </c>
      <c r="BN19" s="181">
        <f t="shared" si="20"/>
        <v>652</v>
      </c>
      <c r="BO19" s="289">
        <f t="shared" si="21"/>
        <v>14</v>
      </c>
      <c r="BP19" s="294">
        <f t="shared" si="22"/>
        <v>718.39055555555569</v>
      </c>
      <c r="BQ19" s="183">
        <f t="shared" si="23"/>
        <v>79.82117283950619</v>
      </c>
      <c r="BR19" s="184">
        <f t="shared" si="65"/>
        <v>79.82117283950619</v>
      </c>
      <c r="BS19" s="185"/>
      <c r="BT19" s="185"/>
      <c r="BU19" s="247">
        <f>LARGE(BZ19:CS19,1)+LARGE(BZ19:CS19,2)+LARGE(BZ19:CS19,3)+LARGE(BZ19:CS19,4)+LARGE(BZ19:CS19,5)+LARGE(BZ19:CS19,6)+LARGE(BZ19:CS19,7)+LARGE(BZ19:CS19,8)+LARGE(BZ19:CS19,9)+LARGE(BZ19:CS19,10)+LARGE(BZ19:CS19,11)+LARGE(BZ19:CS19,12)+LARGE(BZ19:CS19,13)+LARGE(BZ19:CS19,14)+LARGE(BZ19:CS19,15)+LARGE(BZ19:CS19,16)+LARGE(BZ19:CS19,17)</f>
        <v>718.39055555555569</v>
      </c>
      <c r="BV19" s="181">
        <v>17</v>
      </c>
      <c r="BW19" s="159"/>
      <c r="BX19" s="228">
        <f t="shared" si="25"/>
        <v>9</v>
      </c>
      <c r="BY19" s="229">
        <f t="shared" si="26"/>
        <v>718.39055555555558</v>
      </c>
      <c r="BZ19" s="261">
        <f t="shared" si="24"/>
        <v>0</v>
      </c>
      <c r="CA19" s="262">
        <f t="shared" si="27"/>
        <v>91.180555555555557</v>
      </c>
      <c r="CB19" s="262">
        <f t="shared" si="28"/>
        <v>0</v>
      </c>
      <c r="CC19" s="262">
        <f t="shared" si="29"/>
        <v>77.77</v>
      </c>
      <c r="CD19" s="262">
        <f t="shared" si="30"/>
        <v>81.81</v>
      </c>
      <c r="CE19" s="262">
        <f t="shared" si="31"/>
        <v>81.81</v>
      </c>
      <c r="CF19" s="262">
        <f t="shared" si="32"/>
        <v>0</v>
      </c>
      <c r="CG19" s="262">
        <f t="shared" si="33"/>
        <v>70.7</v>
      </c>
      <c r="CH19" s="262">
        <f t="shared" si="34"/>
        <v>87.87</v>
      </c>
      <c r="CI19" s="262">
        <f t="shared" si="35"/>
        <v>85.85</v>
      </c>
      <c r="CJ19" s="262">
        <f t="shared" si="36"/>
        <v>70.7</v>
      </c>
      <c r="CK19" s="262">
        <f t="shared" si="37"/>
        <v>70.7</v>
      </c>
      <c r="CL19" s="262">
        <f t="shared" si="38"/>
        <v>0</v>
      </c>
      <c r="CM19" s="262">
        <f t="shared" si="39"/>
        <v>0</v>
      </c>
      <c r="CN19" s="262">
        <f t="shared" si="40"/>
        <v>0</v>
      </c>
      <c r="CO19" s="262">
        <f t="shared" si="41"/>
        <v>0</v>
      </c>
      <c r="CP19" s="262">
        <f t="shared" si="42"/>
        <v>0</v>
      </c>
      <c r="CQ19" s="262">
        <f t="shared" si="43"/>
        <v>0</v>
      </c>
      <c r="CR19" s="262">
        <f t="shared" si="44"/>
        <v>0</v>
      </c>
      <c r="CS19" s="263"/>
      <c r="CT19" s="227"/>
      <c r="CU19" s="227"/>
      <c r="CV19" s="227"/>
      <c r="CW19" s="227"/>
      <c r="CX19" s="227"/>
      <c r="CY19" s="227"/>
      <c r="CZ19" s="227"/>
      <c r="DA19" s="227"/>
      <c r="DB19" s="227"/>
      <c r="DC19" s="231"/>
      <c r="DD19" s="231"/>
      <c r="DE19" s="231"/>
      <c r="DF19" s="231"/>
      <c r="DG19" s="231"/>
      <c r="DH19" s="231"/>
      <c r="DI19" s="231"/>
      <c r="DJ19" s="231"/>
      <c r="DK19" s="231"/>
      <c r="DL19" s="234" t="str">
        <f t="shared" si="45"/>
        <v>2</v>
      </c>
      <c r="DM19" s="234"/>
      <c r="DN19" s="234"/>
      <c r="DO19" s="234" t="str">
        <f t="shared" si="46"/>
        <v>265</v>
      </c>
      <c r="DP19" s="234"/>
      <c r="DQ19" s="234"/>
      <c r="DR19" s="234" t="str">
        <f t="shared" si="47"/>
        <v>2</v>
      </c>
      <c r="DS19" s="234"/>
      <c r="DT19" s="234"/>
      <c r="DU19" s="234" t="str">
        <f t="shared" si="48"/>
        <v>277</v>
      </c>
      <c r="DV19" s="234"/>
      <c r="DW19" s="234"/>
      <c r="DX19" s="234" t="str">
        <f t="shared" si="49"/>
        <v>281</v>
      </c>
      <c r="DY19" s="234"/>
      <c r="DZ19" s="234"/>
      <c r="EA19" s="234" t="str">
        <f t="shared" si="50"/>
        <v>281</v>
      </c>
      <c r="EB19" s="234"/>
      <c r="EC19" s="234"/>
      <c r="ED19" s="234" t="str">
        <f t="shared" si="51"/>
        <v>2</v>
      </c>
      <c r="EE19" s="234"/>
      <c r="EF19" s="234"/>
      <c r="EG19" s="234" t="str">
        <f t="shared" si="52"/>
        <v>270</v>
      </c>
      <c r="EH19" s="234"/>
      <c r="EI19" s="234"/>
      <c r="EJ19" s="234" t="str">
        <f t="shared" si="53"/>
        <v>287</v>
      </c>
      <c r="EK19" s="234"/>
      <c r="EL19" s="234"/>
      <c r="EM19" s="234" t="str">
        <f t="shared" si="54"/>
        <v>251</v>
      </c>
      <c r="EN19" s="234"/>
      <c r="EO19" s="234"/>
      <c r="EP19" s="234" t="str">
        <f t="shared" si="55"/>
        <v>270</v>
      </c>
      <c r="EQ19" s="234"/>
      <c r="ER19" s="234"/>
      <c r="ES19" s="234" t="str">
        <f t="shared" si="56"/>
        <v>270</v>
      </c>
      <c r="ET19" s="234"/>
      <c r="EU19" s="234"/>
      <c r="EV19" s="234" t="str">
        <f t="shared" si="57"/>
        <v>2</v>
      </c>
      <c r="EW19" s="234"/>
      <c r="EX19" s="234"/>
      <c r="EY19" s="234" t="str">
        <f t="shared" si="58"/>
        <v/>
      </c>
      <c r="EZ19" s="234"/>
      <c r="FA19" s="234"/>
      <c r="FB19" s="234" t="str">
        <f t="shared" si="59"/>
        <v/>
      </c>
      <c r="FC19" s="234"/>
      <c r="FD19" s="234"/>
      <c r="FE19" s="234" t="str">
        <f t="shared" si="60"/>
        <v/>
      </c>
      <c r="FF19" s="234"/>
      <c r="FG19" s="234"/>
      <c r="FH19" s="234" t="str">
        <f t="shared" si="61"/>
        <v/>
      </c>
      <c r="FI19" s="234"/>
      <c r="FJ19" s="234"/>
      <c r="FK19" s="234" t="str">
        <f t="shared" si="62"/>
        <v/>
      </c>
      <c r="FL19" s="234"/>
      <c r="FM19" s="234"/>
      <c r="FN19" s="234" t="str">
        <f t="shared" si="63"/>
        <v/>
      </c>
      <c r="FO19" s="158"/>
      <c r="FP19" s="158"/>
      <c r="FQ19" s="231"/>
      <c r="FR19" s="231"/>
      <c r="FS19" s="231"/>
      <c r="FT19" s="231"/>
      <c r="FU19" s="231"/>
      <c r="FV19" s="231"/>
      <c r="FW19" s="231"/>
      <c r="FX19" s="231"/>
      <c r="FY19" s="150"/>
      <c r="FZ19" s="150"/>
    </row>
    <row r="20" spans="1:182" ht="20.100000000000001" customHeight="1">
      <c r="A20" s="174">
        <f t="shared" si="64"/>
        <v>15</v>
      </c>
      <c r="B20" s="284" t="s">
        <v>220</v>
      </c>
      <c r="C20" s="286"/>
      <c r="D20" s="286"/>
      <c r="E20" s="286"/>
      <c r="F20" s="287"/>
      <c r="G20" s="273"/>
      <c r="H20" s="178">
        <v>3</v>
      </c>
      <c r="I20" s="282">
        <f t="shared" si="0"/>
        <v>0</v>
      </c>
      <c r="J20" s="273">
        <v>57</v>
      </c>
      <c r="K20" s="178">
        <v>3</v>
      </c>
      <c r="L20" s="282">
        <f t="shared" si="1"/>
        <v>80.75</v>
      </c>
      <c r="M20" s="273">
        <v>71</v>
      </c>
      <c r="N20" s="178">
        <v>3</v>
      </c>
      <c r="O20" s="282">
        <f t="shared" si="2"/>
        <v>85.2</v>
      </c>
      <c r="P20" s="273"/>
      <c r="Q20" s="178">
        <v>3</v>
      </c>
      <c r="R20" s="282">
        <f t="shared" si="3"/>
        <v>0</v>
      </c>
      <c r="S20" s="273">
        <v>69</v>
      </c>
      <c r="T20" s="178">
        <v>3</v>
      </c>
      <c r="U20" s="282">
        <f t="shared" si="4"/>
        <v>70.38</v>
      </c>
      <c r="V20" s="273"/>
      <c r="W20" s="178">
        <v>3</v>
      </c>
      <c r="X20" s="282">
        <f t="shared" si="5"/>
        <v>0</v>
      </c>
      <c r="Y20" s="273"/>
      <c r="Z20" s="178">
        <v>3</v>
      </c>
      <c r="AA20" s="282">
        <f t="shared" si="6"/>
        <v>0</v>
      </c>
      <c r="AB20" s="273">
        <v>77</v>
      </c>
      <c r="AC20" s="178">
        <v>3</v>
      </c>
      <c r="AD20" s="282">
        <f t="shared" si="7"/>
        <v>78.540000000000006</v>
      </c>
      <c r="AE20" s="273">
        <v>77</v>
      </c>
      <c r="AF20" s="178">
        <v>3</v>
      </c>
      <c r="AG20" s="282">
        <f t="shared" si="8"/>
        <v>78.540000000000006</v>
      </c>
      <c r="AH20" s="273">
        <v>55</v>
      </c>
      <c r="AI20" s="178">
        <v>3</v>
      </c>
      <c r="AJ20" s="282">
        <f t="shared" si="9"/>
        <v>93.5</v>
      </c>
      <c r="AK20" s="273">
        <v>86</v>
      </c>
      <c r="AL20" s="178">
        <v>3</v>
      </c>
      <c r="AM20" s="282">
        <f t="shared" si="10"/>
        <v>87.72</v>
      </c>
      <c r="AN20" s="273"/>
      <c r="AO20" s="178">
        <v>3</v>
      </c>
      <c r="AP20" s="282">
        <f t="shared" si="11"/>
        <v>0</v>
      </c>
      <c r="AQ20" s="273"/>
      <c r="AR20" s="178">
        <v>3</v>
      </c>
      <c r="AS20" s="282">
        <f t="shared" si="12"/>
        <v>0</v>
      </c>
      <c r="AT20" s="273"/>
      <c r="AU20" s="178"/>
      <c r="AV20" s="282">
        <f t="shared" si="13"/>
        <v>0</v>
      </c>
      <c r="AW20" s="273"/>
      <c r="AX20" s="178"/>
      <c r="AY20" s="282">
        <f t="shared" si="14"/>
        <v>0</v>
      </c>
      <c r="AZ20" s="273"/>
      <c r="BA20" s="178"/>
      <c r="BB20" s="282">
        <f t="shared" si="15"/>
        <v>0</v>
      </c>
      <c r="BC20" s="273"/>
      <c r="BD20" s="178"/>
      <c r="BE20" s="282">
        <f t="shared" si="16"/>
        <v>0</v>
      </c>
      <c r="BF20" s="273"/>
      <c r="BG20" s="178"/>
      <c r="BH20" s="282">
        <f t="shared" si="17"/>
        <v>0</v>
      </c>
      <c r="BI20" s="177"/>
      <c r="BJ20" s="178"/>
      <c r="BK20" s="282">
        <f t="shared" si="18"/>
        <v>0</v>
      </c>
      <c r="BL20" s="179"/>
      <c r="BM20" s="180">
        <f t="shared" si="19"/>
        <v>574.63</v>
      </c>
      <c r="BN20" s="181">
        <f t="shared" si="20"/>
        <v>492</v>
      </c>
      <c r="BO20" s="289">
        <f t="shared" si="21"/>
        <v>15</v>
      </c>
      <c r="BP20" s="288">
        <f t="shared" si="22"/>
        <v>574.63000000000011</v>
      </c>
      <c r="BQ20" s="183">
        <f t="shared" si="23"/>
        <v>63.847777777777793</v>
      </c>
      <c r="BR20" s="184">
        <f t="shared" si="65"/>
        <v>82.090000000000018</v>
      </c>
      <c r="BS20" s="185"/>
      <c r="BT20" s="185"/>
      <c r="BU20" s="247">
        <f>LARGE(BZ20:CS20,1)+LARGE(BZ20:CS20,2)+LARGE(BZ20:CS20,3)+LARGE(BZ20:CS20,4)+LARGE(BZ20:CS20,5)+LARGE(BZ20:CS20,6)+LARGE(BZ20:CS20,7)+LARGE(BZ20:CS20,8)+LARGE(BZ20:CS20,9)+LARGE(BZ20:CS20,10)+LARGE(BZ20:CS20,11)+LARGE(BZ20:CS20,12)+LARGE(BZ20:CS20,13)+LARGE(BZ20:CS20,14)+LARGE(BZ20:CS20,15)+LARGE(BZ20:CS20,16)+LARGE(BZ20:CS20,17)+LARGE(BZ20:CS20,18)</f>
        <v>574.63000000000011</v>
      </c>
      <c r="BV20" s="181">
        <v>18</v>
      </c>
      <c r="BW20" s="159"/>
      <c r="BX20" s="228">
        <f t="shared" si="25"/>
        <v>7</v>
      </c>
      <c r="BY20" s="229">
        <f t="shared" si="26"/>
        <v>574.63</v>
      </c>
      <c r="BZ20" s="261">
        <f t="shared" si="24"/>
        <v>0</v>
      </c>
      <c r="CA20" s="262">
        <f t="shared" si="27"/>
        <v>80.75</v>
      </c>
      <c r="CB20" s="262">
        <f t="shared" si="28"/>
        <v>85.2</v>
      </c>
      <c r="CC20" s="262">
        <f t="shared" si="29"/>
        <v>0</v>
      </c>
      <c r="CD20" s="262">
        <f t="shared" si="30"/>
        <v>70.38</v>
      </c>
      <c r="CE20" s="262">
        <f t="shared" si="31"/>
        <v>0</v>
      </c>
      <c r="CF20" s="262">
        <f t="shared" si="32"/>
        <v>0</v>
      </c>
      <c r="CG20" s="262">
        <f t="shared" si="33"/>
        <v>78.540000000000006</v>
      </c>
      <c r="CH20" s="262">
        <f t="shared" si="34"/>
        <v>78.540000000000006</v>
      </c>
      <c r="CI20" s="262">
        <f t="shared" si="35"/>
        <v>93.5</v>
      </c>
      <c r="CJ20" s="262">
        <f t="shared" si="36"/>
        <v>87.72</v>
      </c>
      <c r="CK20" s="262">
        <f t="shared" si="37"/>
        <v>0</v>
      </c>
      <c r="CL20" s="262">
        <f t="shared" si="38"/>
        <v>0</v>
      </c>
      <c r="CM20" s="262">
        <f t="shared" si="39"/>
        <v>0</v>
      </c>
      <c r="CN20" s="262">
        <f t="shared" si="40"/>
        <v>0</v>
      </c>
      <c r="CO20" s="262">
        <f t="shared" si="41"/>
        <v>0</v>
      </c>
      <c r="CP20" s="262">
        <f t="shared" si="42"/>
        <v>0</v>
      </c>
      <c r="CQ20" s="262">
        <f t="shared" si="43"/>
        <v>0</v>
      </c>
      <c r="CR20" s="262">
        <f t="shared" si="44"/>
        <v>0</v>
      </c>
      <c r="CS20" s="263"/>
      <c r="CT20" s="227"/>
      <c r="CU20" s="227"/>
      <c r="CV20" s="227"/>
      <c r="CW20" s="227"/>
      <c r="CX20" s="227"/>
      <c r="CY20" s="227"/>
      <c r="CZ20" s="227"/>
      <c r="DA20" s="227"/>
      <c r="DB20" s="227"/>
      <c r="DC20" s="231"/>
      <c r="DD20" s="231"/>
      <c r="DE20" s="231"/>
      <c r="DF20" s="231"/>
      <c r="DG20" s="231"/>
      <c r="DH20" s="231"/>
      <c r="DI20" s="231"/>
      <c r="DJ20" s="231"/>
      <c r="DK20" s="231"/>
      <c r="DL20" s="234" t="str">
        <f t="shared" si="45"/>
        <v>3</v>
      </c>
      <c r="DM20" s="234"/>
      <c r="DN20" s="234"/>
      <c r="DO20" s="234" t="str">
        <f t="shared" si="46"/>
        <v>357</v>
      </c>
      <c r="DP20" s="234"/>
      <c r="DQ20" s="234"/>
      <c r="DR20" s="234" t="str">
        <f t="shared" si="47"/>
        <v>371</v>
      </c>
      <c r="DS20" s="234"/>
      <c r="DT20" s="234"/>
      <c r="DU20" s="234" t="str">
        <f t="shared" si="48"/>
        <v>3</v>
      </c>
      <c r="DV20" s="234"/>
      <c r="DW20" s="234"/>
      <c r="DX20" s="234" t="str">
        <f t="shared" si="49"/>
        <v>369</v>
      </c>
      <c r="DY20" s="234"/>
      <c r="DZ20" s="234"/>
      <c r="EA20" s="234" t="str">
        <f t="shared" si="50"/>
        <v>3</v>
      </c>
      <c r="EB20" s="234"/>
      <c r="EC20" s="234"/>
      <c r="ED20" s="234" t="str">
        <f t="shared" si="51"/>
        <v>3</v>
      </c>
      <c r="EE20" s="234"/>
      <c r="EF20" s="234"/>
      <c r="EG20" s="234" t="str">
        <f t="shared" si="52"/>
        <v>377</v>
      </c>
      <c r="EH20" s="234"/>
      <c r="EI20" s="234"/>
      <c r="EJ20" s="234" t="str">
        <f t="shared" si="53"/>
        <v>377</v>
      </c>
      <c r="EK20" s="234"/>
      <c r="EL20" s="234"/>
      <c r="EM20" s="234" t="str">
        <f t="shared" si="54"/>
        <v>355</v>
      </c>
      <c r="EN20" s="234"/>
      <c r="EO20" s="234"/>
      <c r="EP20" s="234" t="str">
        <f t="shared" si="55"/>
        <v>386</v>
      </c>
      <c r="EQ20" s="234"/>
      <c r="ER20" s="234"/>
      <c r="ES20" s="234" t="str">
        <f t="shared" si="56"/>
        <v>3</v>
      </c>
      <c r="ET20" s="234"/>
      <c r="EU20" s="234"/>
      <c r="EV20" s="234" t="str">
        <f t="shared" si="57"/>
        <v>3</v>
      </c>
      <c r="EW20" s="234"/>
      <c r="EX20" s="234"/>
      <c r="EY20" s="234" t="str">
        <f t="shared" si="58"/>
        <v/>
      </c>
      <c r="EZ20" s="234"/>
      <c r="FA20" s="234"/>
      <c r="FB20" s="234" t="str">
        <f t="shared" si="59"/>
        <v/>
      </c>
      <c r="FC20" s="234"/>
      <c r="FD20" s="234"/>
      <c r="FE20" s="234" t="str">
        <f t="shared" si="60"/>
        <v/>
      </c>
      <c r="FF20" s="234"/>
      <c r="FG20" s="234"/>
      <c r="FH20" s="234" t="str">
        <f t="shared" si="61"/>
        <v/>
      </c>
      <c r="FI20" s="234"/>
      <c r="FJ20" s="234"/>
      <c r="FK20" s="234" t="str">
        <f t="shared" si="62"/>
        <v/>
      </c>
      <c r="FL20" s="234"/>
      <c r="FM20" s="234"/>
      <c r="FN20" s="234" t="str">
        <f t="shared" si="63"/>
        <v/>
      </c>
      <c r="FO20" s="158"/>
      <c r="FP20" s="158"/>
      <c r="FQ20" s="231"/>
      <c r="FR20" s="231"/>
      <c r="FS20" s="231"/>
      <c r="FT20" s="231"/>
      <c r="FU20" s="231"/>
      <c r="FV20" s="231"/>
      <c r="FW20" s="231"/>
      <c r="FX20" s="231"/>
      <c r="FY20" s="150"/>
      <c r="FZ20" s="150"/>
    </row>
    <row r="21" spans="1:182" ht="20.100000000000001" customHeight="1">
      <c r="A21" s="174">
        <f t="shared" si="64"/>
        <v>16</v>
      </c>
      <c r="B21" s="284" t="s">
        <v>264</v>
      </c>
      <c r="C21" s="285"/>
      <c r="D21" s="286"/>
      <c r="E21" s="286"/>
      <c r="F21" s="287"/>
      <c r="G21" s="273"/>
      <c r="H21" s="178">
        <v>3</v>
      </c>
      <c r="I21" s="282">
        <f t="shared" si="0"/>
        <v>0</v>
      </c>
      <c r="J21" s="273">
        <v>58</v>
      </c>
      <c r="K21" s="178">
        <v>3</v>
      </c>
      <c r="L21" s="282">
        <f t="shared" si="1"/>
        <v>82.166666666666671</v>
      </c>
      <c r="M21" s="273">
        <v>61</v>
      </c>
      <c r="N21" s="178">
        <v>3</v>
      </c>
      <c r="O21" s="282">
        <f t="shared" si="2"/>
        <v>73.2</v>
      </c>
      <c r="P21" s="273"/>
      <c r="Q21" s="178">
        <v>3</v>
      </c>
      <c r="R21" s="282">
        <f t="shared" si="3"/>
        <v>0</v>
      </c>
      <c r="S21" s="273">
        <v>72</v>
      </c>
      <c r="T21" s="178">
        <v>3</v>
      </c>
      <c r="U21" s="282">
        <f t="shared" si="4"/>
        <v>73.44</v>
      </c>
      <c r="V21" s="273"/>
      <c r="W21" s="178">
        <v>3</v>
      </c>
      <c r="X21" s="282">
        <f t="shared" si="5"/>
        <v>0</v>
      </c>
      <c r="Y21" s="273"/>
      <c r="Z21" s="178">
        <v>3</v>
      </c>
      <c r="AA21" s="282">
        <f t="shared" si="6"/>
        <v>0</v>
      </c>
      <c r="AB21" s="273">
        <v>56</v>
      </c>
      <c r="AC21" s="178">
        <v>3</v>
      </c>
      <c r="AD21" s="282">
        <f t="shared" si="7"/>
        <v>57.12</v>
      </c>
      <c r="AE21" s="273">
        <v>81</v>
      </c>
      <c r="AF21" s="178">
        <v>3</v>
      </c>
      <c r="AG21" s="282">
        <f t="shared" si="8"/>
        <v>82.62</v>
      </c>
      <c r="AH21" s="273">
        <v>51</v>
      </c>
      <c r="AI21" s="178">
        <v>3</v>
      </c>
      <c r="AJ21" s="282">
        <f t="shared" si="9"/>
        <v>86.7</v>
      </c>
      <c r="AK21" s="273">
        <v>80</v>
      </c>
      <c r="AL21" s="178">
        <v>3</v>
      </c>
      <c r="AM21" s="282">
        <f t="shared" si="10"/>
        <v>81.599999999999994</v>
      </c>
      <c r="AN21" s="273"/>
      <c r="AO21" s="178">
        <v>3</v>
      </c>
      <c r="AP21" s="282">
        <f t="shared" si="11"/>
        <v>0</v>
      </c>
      <c r="AQ21" s="273"/>
      <c r="AR21" s="178">
        <v>3</v>
      </c>
      <c r="AS21" s="282">
        <f t="shared" si="12"/>
        <v>0</v>
      </c>
      <c r="AT21" s="273"/>
      <c r="AU21" s="178"/>
      <c r="AV21" s="282">
        <f t="shared" si="13"/>
        <v>0</v>
      </c>
      <c r="AW21" s="273"/>
      <c r="AX21" s="178"/>
      <c r="AY21" s="282">
        <f t="shared" si="14"/>
        <v>0</v>
      </c>
      <c r="AZ21" s="273"/>
      <c r="BA21" s="178"/>
      <c r="BB21" s="282">
        <f t="shared" si="15"/>
        <v>0</v>
      </c>
      <c r="BC21" s="273"/>
      <c r="BD21" s="178"/>
      <c r="BE21" s="282">
        <f t="shared" si="16"/>
        <v>0</v>
      </c>
      <c r="BF21" s="273"/>
      <c r="BG21" s="178"/>
      <c r="BH21" s="282">
        <f t="shared" si="17"/>
        <v>0</v>
      </c>
      <c r="BI21" s="177"/>
      <c r="BJ21" s="178"/>
      <c r="BK21" s="282">
        <f t="shared" si="18"/>
        <v>0</v>
      </c>
      <c r="BL21" s="179"/>
      <c r="BM21" s="180">
        <f t="shared" si="19"/>
        <v>536.84666666666669</v>
      </c>
      <c r="BN21" s="181">
        <f t="shared" si="20"/>
        <v>459</v>
      </c>
      <c r="BO21" s="289">
        <f t="shared" si="21"/>
        <v>16</v>
      </c>
      <c r="BP21" s="288">
        <f t="shared" si="22"/>
        <v>536.84666666666669</v>
      </c>
      <c r="BQ21" s="183">
        <f t="shared" si="23"/>
        <v>59.649629629629629</v>
      </c>
      <c r="BR21" s="184">
        <f t="shared" si="65"/>
        <v>76.692380952380958</v>
      </c>
      <c r="BS21" s="185"/>
      <c r="BT21" s="185"/>
      <c r="BU21" s="247">
        <f>LARGE(BZ21:CS21,1)+LARGE(BZ21:CS21,2)+LARGE(BZ21:CS21,3)+LARGE(BZ21:CS21,4)+LARGE(BZ21:CS21,5)+LARGE(BZ21:CS21,6)+LARGE(BZ21:CS21,7)+LARGE(BZ21:CS21,8)+LARGE(BZ21:CS21,9)+LARGE(BZ21:CS21,10)+LARGE(BZ21:CS21,11)+LARGE(BZ21:CS21,12)+LARGE(BZ21:CS21,13)+LARGE(BZ21:CS21,14)+LARGE(BZ21:CS21,15)+LARGE(BZ21:CS21,16)+LARGE(BZ21:CS21,17)+LARGE(BZ21:CS21,18)+LARGE(BZ21:CS21,19)</f>
        <v>536.84666666666669</v>
      </c>
      <c r="BV21" s="181">
        <v>19</v>
      </c>
      <c r="BW21" s="159"/>
      <c r="BX21" s="228">
        <f t="shared" si="25"/>
        <v>7</v>
      </c>
      <c r="BY21" s="229">
        <f t="shared" si="26"/>
        <v>536.84666666666669</v>
      </c>
      <c r="BZ21" s="261">
        <f t="shared" si="24"/>
        <v>0</v>
      </c>
      <c r="CA21" s="262">
        <f t="shared" si="27"/>
        <v>82.166666666666671</v>
      </c>
      <c r="CB21" s="262">
        <f t="shared" si="28"/>
        <v>73.2</v>
      </c>
      <c r="CC21" s="262">
        <f t="shared" si="29"/>
        <v>0</v>
      </c>
      <c r="CD21" s="262">
        <f t="shared" si="30"/>
        <v>73.44</v>
      </c>
      <c r="CE21" s="262">
        <f t="shared" si="31"/>
        <v>0</v>
      </c>
      <c r="CF21" s="262">
        <f t="shared" si="32"/>
        <v>0</v>
      </c>
      <c r="CG21" s="262">
        <f t="shared" si="33"/>
        <v>57.12</v>
      </c>
      <c r="CH21" s="262">
        <f t="shared" si="34"/>
        <v>82.62</v>
      </c>
      <c r="CI21" s="262">
        <f t="shared" si="35"/>
        <v>86.7</v>
      </c>
      <c r="CJ21" s="262">
        <f t="shared" si="36"/>
        <v>81.599999999999994</v>
      </c>
      <c r="CK21" s="262">
        <f t="shared" si="37"/>
        <v>0</v>
      </c>
      <c r="CL21" s="262">
        <f t="shared" si="38"/>
        <v>0</v>
      </c>
      <c r="CM21" s="262">
        <f t="shared" si="39"/>
        <v>0</v>
      </c>
      <c r="CN21" s="262">
        <f t="shared" si="40"/>
        <v>0</v>
      </c>
      <c r="CO21" s="262">
        <f t="shared" si="41"/>
        <v>0</v>
      </c>
      <c r="CP21" s="262">
        <f t="shared" si="42"/>
        <v>0</v>
      </c>
      <c r="CQ21" s="262">
        <f t="shared" si="43"/>
        <v>0</v>
      </c>
      <c r="CR21" s="262">
        <f t="shared" si="44"/>
        <v>0</v>
      </c>
      <c r="CS21" s="263"/>
      <c r="CT21" s="227"/>
      <c r="CU21" s="227"/>
      <c r="CV21" s="227"/>
      <c r="CW21" s="227"/>
      <c r="CX21" s="227"/>
      <c r="CY21" s="227"/>
      <c r="CZ21" s="227"/>
      <c r="DA21" s="227"/>
      <c r="DB21" s="227"/>
      <c r="DC21" s="231"/>
      <c r="DD21" s="231"/>
      <c r="DE21" s="231"/>
      <c r="DF21" s="231"/>
      <c r="DG21" s="231"/>
      <c r="DH21" s="231"/>
      <c r="DI21" s="231"/>
      <c r="DJ21" s="231"/>
      <c r="DK21" s="231"/>
      <c r="DL21" s="234" t="str">
        <f t="shared" si="45"/>
        <v>3</v>
      </c>
      <c r="DM21" s="234"/>
      <c r="DN21" s="234"/>
      <c r="DO21" s="234" t="str">
        <f t="shared" si="46"/>
        <v>358</v>
      </c>
      <c r="DP21" s="234"/>
      <c r="DQ21" s="234"/>
      <c r="DR21" s="234" t="str">
        <f t="shared" si="47"/>
        <v>361</v>
      </c>
      <c r="DS21" s="234"/>
      <c r="DT21" s="234"/>
      <c r="DU21" s="234" t="str">
        <f t="shared" si="48"/>
        <v>3</v>
      </c>
      <c r="DV21" s="234"/>
      <c r="DW21" s="234"/>
      <c r="DX21" s="234" t="str">
        <f t="shared" si="49"/>
        <v>372</v>
      </c>
      <c r="DY21" s="234"/>
      <c r="DZ21" s="234"/>
      <c r="EA21" s="234" t="str">
        <f t="shared" si="50"/>
        <v>3</v>
      </c>
      <c r="EB21" s="234"/>
      <c r="EC21" s="234"/>
      <c r="ED21" s="234" t="str">
        <f t="shared" si="51"/>
        <v>3</v>
      </c>
      <c r="EE21" s="234"/>
      <c r="EF21" s="234"/>
      <c r="EG21" s="234" t="str">
        <f t="shared" si="52"/>
        <v>356</v>
      </c>
      <c r="EH21" s="234"/>
      <c r="EI21" s="234"/>
      <c r="EJ21" s="234" t="str">
        <f t="shared" si="53"/>
        <v>381</v>
      </c>
      <c r="EK21" s="234"/>
      <c r="EL21" s="234"/>
      <c r="EM21" s="234" t="str">
        <f t="shared" si="54"/>
        <v>351</v>
      </c>
      <c r="EN21" s="234"/>
      <c r="EO21" s="234"/>
      <c r="EP21" s="234" t="str">
        <f t="shared" si="55"/>
        <v>380</v>
      </c>
      <c r="EQ21" s="234"/>
      <c r="ER21" s="234"/>
      <c r="ES21" s="234" t="str">
        <f t="shared" si="56"/>
        <v>3</v>
      </c>
      <c r="ET21" s="234"/>
      <c r="EU21" s="234"/>
      <c r="EV21" s="234" t="str">
        <f t="shared" si="57"/>
        <v>3</v>
      </c>
      <c r="EW21" s="234"/>
      <c r="EX21" s="234"/>
      <c r="EY21" s="234" t="str">
        <f t="shared" si="58"/>
        <v/>
      </c>
      <c r="EZ21" s="234"/>
      <c r="FA21" s="234"/>
      <c r="FB21" s="234" t="str">
        <f t="shared" si="59"/>
        <v/>
      </c>
      <c r="FC21" s="234"/>
      <c r="FD21" s="234"/>
      <c r="FE21" s="234" t="str">
        <f t="shared" si="60"/>
        <v/>
      </c>
      <c r="FF21" s="234"/>
      <c r="FG21" s="234"/>
      <c r="FH21" s="234" t="str">
        <f t="shared" si="61"/>
        <v/>
      </c>
      <c r="FI21" s="234"/>
      <c r="FJ21" s="234"/>
      <c r="FK21" s="234" t="str">
        <f t="shared" si="62"/>
        <v/>
      </c>
      <c r="FL21" s="234"/>
      <c r="FM21" s="234"/>
      <c r="FN21" s="234" t="str">
        <f t="shared" si="63"/>
        <v/>
      </c>
      <c r="FO21" s="158"/>
      <c r="FP21" s="158"/>
      <c r="FQ21" s="231"/>
      <c r="FR21" s="231"/>
      <c r="FS21" s="231"/>
      <c r="FT21" s="231"/>
      <c r="FU21" s="231"/>
      <c r="FV21" s="231"/>
      <c r="FW21" s="231"/>
      <c r="FX21" s="231"/>
      <c r="FY21" s="150"/>
      <c r="FZ21" s="150"/>
    </row>
    <row r="22" spans="1:182" ht="20.100000000000001" customHeight="1">
      <c r="A22" s="174">
        <f t="shared" si="64"/>
        <v>17</v>
      </c>
      <c r="B22" s="284" t="s">
        <v>222</v>
      </c>
      <c r="C22" s="285"/>
      <c r="D22" s="286"/>
      <c r="E22" s="286"/>
      <c r="F22" s="287"/>
      <c r="G22" s="273">
        <v>66</v>
      </c>
      <c r="H22" s="178">
        <v>3</v>
      </c>
      <c r="I22" s="282">
        <f t="shared" si="0"/>
        <v>67.319999999999993</v>
      </c>
      <c r="J22" s="273">
        <v>47</v>
      </c>
      <c r="K22" s="178">
        <v>3</v>
      </c>
      <c r="L22" s="282">
        <f t="shared" si="1"/>
        <v>66.583333333333329</v>
      </c>
      <c r="M22" s="273">
        <v>60</v>
      </c>
      <c r="N22" s="178">
        <v>3</v>
      </c>
      <c r="O22" s="282">
        <f t="shared" si="2"/>
        <v>72</v>
      </c>
      <c r="P22" s="273"/>
      <c r="Q22" s="178">
        <v>3</v>
      </c>
      <c r="R22" s="282">
        <f t="shared" si="3"/>
        <v>0</v>
      </c>
      <c r="S22" s="273"/>
      <c r="T22" s="178">
        <v>3</v>
      </c>
      <c r="U22" s="282">
        <f t="shared" si="4"/>
        <v>0</v>
      </c>
      <c r="V22" s="273"/>
      <c r="W22" s="178">
        <v>3</v>
      </c>
      <c r="X22" s="282">
        <f t="shared" si="5"/>
        <v>0</v>
      </c>
      <c r="Y22" s="273"/>
      <c r="Z22" s="178">
        <v>3</v>
      </c>
      <c r="AA22" s="282">
        <f t="shared" si="6"/>
        <v>0</v>
      </c>
      <c r="AB22" s="273"/>
      <c r="AC22" s="178">
        <v>3</v>
      </c>
      <c r="AD22" s="282">
        <f t="shared" si="7"/>
        <v>0</v>
      </c>
      <c r="AE22" s="273"/>
      <c r="AF22" s="178">
        <v>3</v>
      </c>
      <c r="AG22" s="282">
        <f t="shared" si="8"/>
        <v>0</v>
      </c>
      <c r="AH22" s="273">
        <v>49</v>
      </c>
      <c r="AI22" s="178">
        <v>3</v>
      </c>
      <c r="AJ22" s="282">
        <f t="shared" si="9"/>
        <v>83.3</v>
      </c>
      <c r="AK22" s="273">
        <v>70</v>
      </c>
      <c r="AL22" s="178">
        <v>3</v>
      </c>
      <c r="AM22" s="282">
        <f t="shared" si="10"/>
        <v>71.400000000000006</v>
      </c>
      <c r="AN22" s="273"/>
      <c r="AO22" s="178">
        <v>3</v>
      </c>
      <c r="AP22" s="282">
        <f t="shared" si="11"/>
        <v>0</v>
      </c>
      <c r="AQ22" s="273"/>
      <c r="AR22" s="178">
        <v>3</v>
      </c>
      <c r="AS22" s="282">
        <f t="shared" si="12"/>
        <v>0</v>
      </c>
      <c r="AT22" s="273"/>
      <c r="AU22" s="178"/>
      <c r="AV22" s="282">
        <f t="shared" si="13"/>
        <v>0</v>
      </c>
      <c r="AW22" s="273"/>
      <c r="AX22" s="178"/>
      <c r="AY22" s="282">
        <f t="shared" si="14"/>
        <v>0</v>
      </c>
      <c r="AZ22" s="273"/>
      <c r="BA22" s="178"/>
      <c r="BB22" s="282">
        <f t="shared" si="15"/>
        <v>0</v>
      </c>
      <c r="BC22" s="273"/>
      <c r="BD22" s="178"/>
      <c r="BE22" s="282">
        <f t="shared" si="16"/>
        <v>0</v>
      </c>
      <c r="BF22" s="273"/>
      <c r="BG22" s="178"/>
      <c r="BH22" s="282">
        <f t="shared" si="17"/>
        <v>0</v>
      </c>
      <c r="BI22" s="177"/>
      <c r="BJ22" s="178"/>
      <c r="BK22" s="282">
        <f t="shared" si="18"/>
        <v>0</v>
      </c>
      <c r="BL22" s="179"/>
      <c r="BM22" s="180">
        <f t="shared" si="19"/>
        <v>360.60333333333335</v>
      </c>
      <c r="BN22" s="181">
        <f t="shared" si="20"/>
        <v>292</v>
      </c>
      <c r="BO22" s="289">
        <f t="shared" si="21"/>
        <v>17</v>
      </c>
      <c r="BP22" s="288">
        <f t="shared" si="22"/>
        <v>360.6033333333333</v>
      </c>
      <c r="BQ22" s="183">
        <f t="shared" si="23"/>
        <v>40.067037037037032</v>
      </c>
      <c r="BR22" s="184">
        <f t="shared" si="65"/>
        <v>72.120666666666665</v>
      </c>
      <c r="BS22" s="185"/>
      <c r="BT22" s="185"/>
      <c r="BU22" s="247" t="e">
        <f>LARGE(BZ22:CS22,1)+LARGE(BZ22:CS22,2)+LARGE(BZ22:CS22,3)+LARGE(BZ22:CS22,4)+LARGE(BZ22:CS22,5)+LARGE(BZ22:CS22,6)+LARGE(BZ22:CS22,7)+LARGE(BZ22:CS22,8)+LARGE(BZ22:CS22,9)+LARGE(BZ22:CS22,10)+LARGE(BZ22:CS22,11)+LARGE(BZ22:CS22,12)+LARGE(BZ22:CS22,13)+LARGE(BZ22:CS22,14)+LARGE(BZ22:CS22,15)+LARGE(BZ22:CS22,16)+LARGE(BZ22:CS22,17)+LARGE(BZ22:CS22,18)+LARGE(BZ22:CS22,19)+LARGE(BZ22:CS22,20)</f>
        <v>#NUM!</v>
      </c>
      <c r="BV22" s="230">
        <v>20</v>
      </c>
      <c r="BW22" s="159"/>
      <c r="BX22" s="228">
        <f t="shared" si="25"/>
        <v>5</v>
      </c>
      <c r="BY22" s="229">
        <f t="shared" si="26"/>
        <v>360.60333333333335</v>
      </c>
      <c r="BZ22" s="261">
        <f t="shared" si="24"/>
        <v>67.319999999999993</v>
      </c>
      <c r="CA22" s="262">
        <f t="shared" si="27"/>
        <v>66.583333333333329</v>
      </c>
      <c r="CB22" s="262">
        <f t="shared" si="28"/>
        <v>72</v>
      </c>
      <c r="CC22" s="262">
        <f t="shared" si="29"/>
        <v>0</v>
      </c>
      <c r="CD22" s="262">
        <f t="shared" si="30"/>
        <v>0</v>
      </c>
      <c r="CE22" s="262">
        <f t="shared" si="31"/>
        <v>0</v>
      </c>
      <c r="CF22" s="262">
        <f t="shared" si="32"/>
        <v>0</v>
      </c>
      <c r="CG22" s="262">
        <f t="shared" si="33"/>
        <v>0</v>
      </c>
      <c r="CH22" s="262">
        <f t="shared" si="34"/>
        <v>0</v>
      </c>
      <c r="CI22" s="262">
        <f t="shared" si="35"/>
        <v>83.3</v>
      </c>
      <c r="CJ22" s="262">
        <f t="shared" si="36"/>
        <v>71.400000000000006</v>
      </c>
      <c r="CK22" s="262">
        <f t="shared" si="37"/>
        <v>0</v>
      </c>
      <c r="CL22" s="262">
        <f t="shared" si="38"/>
        <v>0</v>
      </c>
      <c r="CM22" s="262">
        <f t="shared" si="39"/>
        <v>0</v>
      </c>
      <c r="CN22" s="262">
        <f t="shared" si="40"/>
        <v>0</v>
      </c>
      <c r="CO22" s="262">
        <f t="shared" si="41"/>
        <v>0</v>
      </c>
      <c r="CP22" s="262">
        <f t="shared" si="42"/>
        <v>0</v>
      </c>
      <c r="CQ22" s="262">
        <f t="shared" si="43"/>
        <v>0</v>
      </c>
      <c r="CR22" s="262">
        <f t="shared" si="44"/>
        <v>0</v>
      </c>
      <c r="CS22" s="263"/>
      <c r="CT22" s="227"/>
      <c r="CU22" s="227"/>
      <c r="CV22" s="227"/>
      <c r="CW22" s="227"/>
      <c r="CX22" s="227"/>
      <c r="CY22" s="227"/>
      <c r="CZ22" s="227"/>
      <c r="DA22" s="227"/>
      <c r="DB22" s="227"/>
      <c r="DC22" s="231"/>
      <c r="DD22" s="231"/>
      <c r="DE22" s="231"/>
      <c r="DF22" s="231"/>
      <c r="DG22" s="231"/>
      <c r="DH22" s="231"/>
      <c r="DI22" s="231"/>
      <c r="DJ22" s="231"/>
      <c r="DK22" s="231"/>
      <c r="DL22" s="234" t="str">
        <f t="shared" si="45"/>
        <v>366</v>
      </c>
      <c r="DM22" s="234"/>
      <c r="DN22" s="234"/>
      <c r="DO22" s="234" t="str">
        <f t="shared" si="46"/>
        <v>347</v>
      </c>
      <c r="DP22" s="234"/>
      <c r="DQ22" s="234"/>
      <c r="DR22" s="234" t="str">
        <f t="shared" si="47"/>
        <v>360</v>
      </c>
      <c r="DS22" s="234"/>
      <c r="DT22" s="234"/>
      <c r="DU22" s="234" t="str">
        <f t="shared" si="48"/>
        <v>3</v>
      </c>
      <c r="DV22" s="234"/>
      <c r="DW22" s="234"/>
      <c r="DX22" s="234" t="str">
        <f t="shared" si="49"/>
        <v>3</v>
      </c>
      <c r="DY22" s="234"/>
      <c r="DZ22" s="234"/>
      <c r="EA22" s="234" t="str">
        <f t="shared" si="50"/>
        <v>3</v>
      </c>
      <c r="EB22" s="234"/>
      <c r="EC22" s="234"/>
      <c r="ED22" s="234" t="str">
        <f t="shared" si="51"/>
        <v>3</v>
      </c>
      <c r="EE22" s="234"/>
      <c r="EF22" s="234"/>
      <c r="EG22" s="234" t="str">
        <f t="shared" si="52"/>
        <v>3</v>
      </c>
      <c r="EH22" s="234"/>
      <c r="EI22" s="234"/>
      <c r="EJ22" s="234" t="str">
        <f t="shared" si="53"/>
        <v>3</v>
      </c>
      <c r="EK22" s="234"/>
      <c r="EL22" s="234"/>
      <c r="EM22" s="234" t="str">
        <f t="shared" si="54"/>
        <v>349</v>
      </c>
      <c r="EN22" s="234"/>
      <c r="EO22" s="234"/>
      <c r="EP22" s="234" t="str">
        <f t="shared" si="55"/>
        <v>370</v>
      </c>
      <c r="EQ22" s="234"/>
      <c r="ER22" s="234"/>
      <c r="ES22" s="234" t="str">
        <f t="shared" si="56"/>
        <v>3</v>
      </c>
      <c r="ET22" s="234"/>
      <c r="EU22" s="234"/>
      <c r="EV22" s="234" t="str">
        <f t="shared" si="57"/>
        <v>3</v>
      </c>
      <c r="EW22" s="234"/>
      <c r="EX22" s="234"/>
      <c r="EY22" s="234" t="str">
        <f t="shared" si="58"/>
        <v/>
      </c>
      <c r="EZ22" s="234"/>
      <c r="FA22" s="234"/>
      <c r="FB22" s="234" t="str">
        <f t="shared" si="59"/>
        <v/>
      </c>
      <c r="FC22" s="234"/>
      <c r="FD22" s="234"/>
      <c r="FE22" s="234" t="str">
        <f t="shared" si="60"/>
        <v/>
      </c>
      <c r="FF22" s="234"/>
      <c r="FG22" s="234"/>
      <c r="FH22" s="234" t="str">
        <f t="shared" si="61"/>
        <v/>
      </c>
      <c r="FI22" s="234"/>
      <c r="FJ22" s="234"/>
      <c r="FK22" s="234" t="str">
        <f t="shared" si="62"/>
        <v/>
      </c>
      <c r="FL22" s="234"/>
      <c r="FM22" s="234"/>
      <c r="FN22" s="234" t="str">
        <f t="shared" si="63"/>
        <v/>
      </c>
      <c r="FO22" s="158"/>
      <c r="FP22" s="158"/>
      <c r="FQ22" s="231"/>
      <c r="FR22" s="231"/>
      <c r="FS22" s="231"/>
      <c r="FT22" s="231"/>
      <c r="FU22" s="231"/>
      <c r="FV22" s="231"/>
      <c r="FW22" s="231"/>
      <c r="FX22" s="231"/>
      <c r="FY22" s="150"/>
      <c r="FZ22" s="150"/>
    </row>
    <row r="23" spans="1:182" ht="20.100000000000001" customHeight="1">
      <c r="A23" s="174">
        <f t="shared" si="64"/>
        <v>18</v>
      </c>
      <c r="B23" s="284" t="s">
        <v>223</v>
      </c>
      <c r="C23" s="285"/>
      <c r="D23" s="286"/>
      <c r="E23" s="286"/>
      <c r="F23" s="287"/>
      <c r="G23" s="273"/>
      <c r="H23" s="178">
        <v>2</v>
      </c>
      <c r="I23" s="282">
        <f t="shared" si="0"/>
        <v>0</v>
      </c>
      <c r="J23" s="273"/>
      <c r="K23" s="178">
        <v>2</v>
      </c>
      <c r="L23" s="282">
        <f t="shared" si="1"/>
        <v>0</v>
      </c>
      <c r="M23" s="273"/>
      <c r="N23" s="178">
        <v>2</v>
      </c>
      <c r="O23" s="282">
        <f t="shared" si="2"/>
        <v>0</v>
      </c>
      <c r="P23" s="273">
        <v>80</v>
      </c>
      <c r="Q23" s="178">
        <v>2</v>
      </c>
      <c r="R23" s="282">
        <f t="shared" si="3"/>
        <v>80.8</v>
      </c>
      <c r="S23" s="273"/>
      <c r="T23" s="178">
        <v>2</v>
      </c>
      <c r="U23" s="282">
        <f t="shared" si="4"/>
        <v>0</v>
      </c>
      <c r="V23" s="273"/>
      <c r="W23" s="178">
        <v>2</v>
      </c>
      <c r="X23" s="282">
        <f t="shared" si="5"/>
        <v>0</v>
      </c>
      <c r="Y23" s="273"/>
      <c r="Z23" s="178">
        <v>2</v>
      </c>
      <c r="AA23" s="282">
        <f t="shared" si="6"/>
        <v>0</v>
      </c>
      <c r="AB23" s="273"/>
      <c r="AC23" s="178">
        <v>2</v>
      </c>
      <c r="AD23" s="282">
        <f t="shared" si="7"/>
        <v>0</v>
      </c>
      <c r="AE23" s="273"/>
      <c r="AF23" s="178">
        <v>2</v>
      </c>
      <c r="AG23" s="282">
        <f t="shared" si="8"/>
        <v>0</v>
      </c>
      <c r="AH23" s="273">
        <v>54</v>
      </c>
      <c r="AI23" s="178">
        <v>2</v>
      </c>
      <c r="AJ23" s="282">
        <f t="shared" si="9"/>
        <v>90.9</v>
      </c>
      <c r="AK23" s="273">
        <v>75</v>
      </c>
      <c r="AL23" s="178">
        <v>2</v>
      </c>
      <c r="AM23" s="282">
        <f t="shared" si="10"/>
        <v>75.75</v>
      </c>
      <c r="AN23" s="273">
        <v>82</v>
      </c>
      <c r="AO23" s="178">
        <v>2</v>
      </c>
      <c r="AP23" s="282">
        <f t="shared" si="11"/>
        <v>82.82</v>
      </c>
      <c r="AQ23" s="273"/>
      <c r="AR23" s="178">
        <v>2</v>
      </c>
      <c r="AS23" s="282">
        <f t="shared" si="12"/>
        <v>0</v>
      </c>
      <c r="AT23" s="273"/>
      <c r="AU23" s="178"/>
      <c r="AV23" s="282">
        <f t="shared" si="13"/>
        <v>0</v>
      </c>
      <c r="AW23" s="273"/>
      <c r="AX23" s="178"/>
      <c r="AY23" s="282">
        <f t="shared" si="14"/>
        <v>0</v>
      </c>
      <c r="AZ23" s="273"/>
      <c r="BA23" s="178"/>
      <c r="BB23" s="282">
        <f t="shared" si="15"/>
        <v>0</v>
      </c>
      <c r="BC23" s="273"/>
      <c r="BD23" s="178"/>
      <c r="BE23" s="282">
        <f t="shared" si="16"/>
        <v>0</v>
      </c>
      <c r="BF23" s="273"/>
      <c r="BG23" s="178"/>
      <c r="BH23" s="282">
        <f t="shared" si="17"/>
        <v>0</v>
      </c>
      <c r="BI23" s="177"/>
      <c r="BJ23" s="178"/>
      <c r="BK23" s="282">
        <f t="shared" si="18"/>
        <v>0</v>
      </c>
      <c r="BL23" s="179"/>
      <c r="BM23" s="180">
        <f t="shared" si="19"/>
        <v>330.27</v>
      </c>
      <c r="BN23" s="181">
        <f t="shared" si="20"/>
        <v>291</v>
      </c>
      <c r="BO23" s="289">
        <f t="shared" si="21"/>
        <v>18</v>
      </c>
      <c r="BP23" s="288">
        <f t="shared" si="22"/>
        <v>330.27</v>
      </c>
      <c r="BQ23" s="183">
        <f t="shared" si="23"/>
        <v>36.696666666666665</v>
      </c>
      <c r="BR23" s="184">
        <f t="shared" si="65"/>
        <v>82.567499999999995</v>
      </c>
      <c r="BS23" s="185"/>
      <c r="BT23" s="185"/>
      <c r="BU23" s="185"/>
      <c r="BV23" s="185"/>
      <c r="BW23" s="231"/>
      <c r="BX23" s="228">
        <f t="shared" si="25"/>
        <v>4</v>
      </c>
      <c r="BY23" s="229">
        <f t="shared" si="26"/>
        <v>330.27</v>
      </c>
      <c r="BZ23" s="261">
        <f t="shared" si="24"/>
        <v>0</v>
      </c>
      <c r="CA23" s="262">
        <f t="shared" si="27"/>
        <v>0</v>
      </c>
      <c r="CB23" s="262">
        <f t="shared" si="28"/>
        <v>0</v>
      </c>
      <c r="CC23" s="262">
        <f t="shared" si="29"/>
        <v>80.8</v>
      </c>
      <c r="CD23" s="262">
        <f t="shared" si="30"/>
        <v>0</v>
      </c>
      <c r="CE23" s="262">
        <f t="shared" si="31"/>
        <v>0</v>
      </c>
      <c r="CF23" s="262">
        <f t="shared" si="32"/>
        <v>0</v>
      </c>
      <c r="CG23" s="262">
        <f t="shared" si="33"/>
        <v>0</v>
      </c>
      <c r="CH23" s="262">
        <f t="shared" si="34"/>
        <v>0</v>
      </c>
      <c r="CI23" s="262">
        <f t="shared" si="35"/>
        <v>90.9</v>
      </c>
      <c r="CJ23" s="262">
        <f t="shared" si="36"/>
        <v>75.75</v>
      </c>
      <c r="CK23" s="262">
        <f t="shared" si="37"/>
        <v>82.82</v>
      </c>
      <c r="CL23" s="262">
        <f t="shared" si="38"/>
        <v>0</v>
      </c>
      <c r="CM23" s="262">
        <f t="shared" si="39"/>
        <v>0</v>
      </c>
      <c r="CN23" s="262">
        <f t="shared" si="40"/>
        <v>0</v>
      </c>
      <c r="CO23" s="262">
        <f t="shared" si="41"/>
        <v>0</v>
      </c>
      <c r="CP23" s="262">
        <f t="shared" si="42"/>
        <v>0</v>
      </c>
      <c r="CQ23" s="262">
        <f t="shared" si="43"/>
        <v>0</v>
      </c>
      <c r="CR23" s="262">
        <f t="shared" si="44"/>
        <v>0</v>
      </c>
      <c r="CS23" s="263"/>
      <c r="CT23" s="227"/>
      <c r="CU23" s="227"/>
      <c r="CV23" s="227"/>
      <c r="CW23" s="227"/>
      <c r="CX23" s="227"/>
      <c r="CY23" s="227"/>
      <c r="CZ23" s="227"/>
      <c r="DA23" s="227"/>
      <c r="DB23" s="227"/>
      <c r="DC23" s="231"/>
      <c r="DD23" s="231"/>
      <c r="DE23" s="231"/>
      <c r="DF23" s="231"/>
      <c r="DG23" s="231"/>
      <c r="DH23" s="231"/>
      <c r="DI23" s="231"/>
      <c r="DJ23" s="231"/>
      <c r="DK23" s="231"/>
      <c r="DL23" s="234" t="str">
        <f t="shared" si="45"/>
        <v>2</v>
      </c>
      <c r="DM23" s="234"/>
      <c r="DN23" s="234"/>
      <c r="DO23" s="234" t="str">
        <f t="shared" si="46"/>
        <v>2</v>
      </c>
      <c r="DP23" s="234"/>
      <c r="DQ23" s="234"/>
      <c r="DR23" s="234" t="str">
        <f t="shared" si="47"/>
        <v>2</v>
      </c>
      <c r="DS23" s="234"/>
      <c r="DT23" s="234"/>
      <c r="DU23" s="234" t="str">
        <f t="shared" si="48"/>
        <v>280</v>
      </c>
      <c r="DV23" s="234"/>
      <c r="DW23" s="234"/>
      <c r="DX23" s="234" t="str">
        <f t="shared" si="49"/>
        <v>2</v>
      </c>
      <c r="DY23" s="234"/>
      <c r="DZ23" s="234"/>
      <c r="EA23" s="234" t="str">
        <f t="shared" si="50"/>
        <v>2</v>
      </c>
      <c r="EB23" s="234"/>
      <c r="EC23" s="234"/>
      <c r="ED23" s="234" t="str">
        <f t="shared" si="51"/>
        <v>2</v>
      </c>
      <c r="EE23" s="234"/>
      <c r="EF23" s="234"/>
      <c r="EG23" s="234" t="str">
        <f t="shared" si="52"/>
        <v>2</v>
      </c>
      <c r="EH23" s="234"/>
      <c r="EI23" s="234"/>
      <c r="EJ23" s="234" t="str">
        <f t="shared" si="53"/>
        <v>2</v>
      </c>
      <c r="EK23" s="234"/>
      <c r="EL23" s="234"/>
      <c r="EM23" s="234" t="str">
        <f t="shared" si="54"/>
        <v>254</v>
      </c>
      <c r="EN23" s="234"/>
      <c r="EO23" s="234"/>
      <c r="EP23" s="234" t="str">
        <f t="shared" si="55"/>
        <v>275</v>
      </c>
      <c r="EQ23" s="234"/>
      <c r="ER23" s="234"/>
      <c r="ES23" s="234" t="str">
        <f t="shared" si="56"/>
        <v>282</v>
      </c>
      <c r="ET23" s="234"/>
      <c r="EU23" s="234"/>
      <c r="EV23" s="234" t="str">
        <f t="shared" si="57"/>
        <v>2</v>
      </c>
      <c r="EW23" s="234"/>
      <c r="EX23" s="234"/>
      <c r="EY23" s="234" t="str">
        <f t="shared" si="58"/>
        <v/>
      </c>
      <c r="EZ23" s="234"/>
      <c r="FA23" s="234"/>
      <c r="FB23" s="234" t="str">
        <f t="shared" si="59"/>
        <v/>
      </c>
      <c r="FC23" s="234"/>
      <c r="FD23" s="234"/>
      <c r="FE23" s="234" t="str">
        <f t="shared" si="60"/>
        <v/>
      </c>
      <c r="FF23" s="234"/>
      <c r="FG23" s="234"/>
      <c r="FH23" s="234" t="str">
        <f t="shared" si="61"/>
        <v/>
      </c>
      <c r="FI23" s="234"/>
      <c r="FJ23" s="234"/>
      <c r="FK23" s="234" t="str">
        <f t="shared" si="62"/>
        <v/>
      </c>
      <c r="FL23" s="234"/>
      <c r="FM23" s="234"/>
      <c r="FN23" s="234" t="str">
        <f t="shared" si="63"/>
        <v/>
      </c>
      <c r="FO23" s="158"/>
      <c r="FP23" s="158"/>
      <c r="FQ23" s="231"/>
      <c r="FR23" s="231"/>
      <c r="FS23" s="231"/>
      <c r="FT23" s="231"/>
      <c r="FU23" s="231"/>
      <c r="FV23" s="231"/>
      <c r="FW23" s="231"/>
      <c r="FX23" s="231"/>
      <c r="FY23" s="150"/>
      <c r="FZ23" s="150"/>
    </row>
    <row r="24" spans="1:182" ht="20.100000000000001" customHeight="1">
      <c r="A24" s="174">
        <f t="shared" si="64"/>
        <v>19</v>
      </c>
      <c r="B24" s="284" t="s">
        <v>265</v>
      </c>
      <c r="C24" s="286"/>
      <c r="D24" s="286"/>
      <c r="E24" s="286"/>
      <c r="F24" s="287"/>
      <c r="G24" s="273">
        <v>64</v>
      </c>
      <c r="H24" s="178">
        <v>3</v>
      </c>
      <c r="I24" s="282">
        <f t="shared" si="0"/>
        <v>65.28</v>
      </c>
      <c r="J24" s="273">
        <v>53</v>
      </c>
      <c r="K24" s="178">
        <v>3</v>
      </c>
      <c r="L24" s="282">
        <f t="shared" si="1"/>
        <v>75.083333333333329</v>
      </c>
      <c r="M24" s="273">
        <v>60</v>
      </c>
      <c r="N24" s="178">
        <v>3</v>
      </c>
      <c r="O24" s="282">
        <f t="shared" si="2"/>
        <v>72</v>
      </c>
      <c r="P24" s="273"/>
      <c r="Q24" s="178"/>
      <c r="R24" s="282">
        <f t="shared" si="3"/>
        <v>0</v>
      </c>
      <c r="S24" s="273"/>
      <c r="T24" s="178"/>
      <c r="U24" s="282">
        <f t="shared" si="4"/>
        <v>0</v>
      </c>
      <c r="V24" s="273"/>
      <c r="W24" s="178"/>
      <c r="X24" s="282">
        <f t="shared" si="5"/>
        <v>0</v>
      </c>
      <c r="Y24" s="273"/>
      <c r="Z24" s="178"/>
      <c r="AA24" s="282">
        <f t="shared" si="6"/>
        <v>0</v>
      </c>
      <c r="AB24" s="273"/>
      <c r="AC24" s="178"/>
      <c r="AD24" s="282">
        <f t="shared" si="7"/>
        <v>0</v>
      </c>
      <c r="AE24" s="273"/>
      <c r="AF24" s="178"/>
      <c r="AG24" s="282">
        <f t="shared" si="8"/>
        <v>0</v>
      </c>
      <c r="AH24" s="273">
        <v>56</v>
      </c>
      <c r="AI24" s="178">
        <v>3</v>
      </c>
      <c r="AJ24" s="282">
        <f t="shared" si="9"/>
        <v>95.2</v>
      </c>
      <c r="AK24" s="273"/>
      <c r="AL24" s="178"/>
      <c r="AM24" s="282">
        <f t="shared" si="10"/>
        <v>0</v>
      </c>
      <c r="AN24" s="273"/>
      <c r="AO24" s="178"/>
      <c r="AP24" s="282">
        <f t="shared" si="11"/>
        <v>0</v>
      </c>
      <c r="AQ24" s="273"/>
      <c r="AR24" s="178"/>
      <c r="AS24" s="282">
        <f t="shared" si="12"/>
        <v>0</v>
      </c>
      <c r="AT24" s="273"/>
      <c r="AU24" s="178"/>
      <c r="AV24" s="282">
        <f t="shared" si="13"/>
        <v>0</v>
      </c>
      <c r="AW24" s="273"/>
      <c r="AX24" s="178"/>
      <c r="AY24" s="282">
        <f t="shared" si="14"/>
        <v>0</v>
      </c>
      <c r="AZ24" s="273"/>
      <c r="BA24" s="178"/>
      <c r="BB24" s="282">
        <f t="shared" si="15"/>
        <v>0</v>
      </c>
      <c r="BC24" s="273"/>
      <c r="BD24" s="178"/>
      <c r="BE24" s="282">
        <f t="shared" si="16"/>
        <v>0</v>
      </c>
      <c r="BF24" s="273"/>
      <c r="BG24" s="178"/>
      <c r="BH24" s="282">
        <f t="shared" si="17"/>
        <v>0</v>
      </c>
      <c r="BI24" s="177"/>
      <c r="BJ24" s="178"/>
      <c r="BK24" s="282">
        <f t="shared" si="18"/>
        <v>0</v>
      </c>
      <c r="BL24" s="179"/>
      <c r="BM24" s="180">
        <f t="shared" si="19"/>
        <v>307.56333333333333</v>
      </c>
      <c r="BN24" s="181">
        <f t="shared" si="20"/>
        <v>233</v>
      </c>
      <c r="BO24" s="289">
        <f t="shared" si="21"/>
        <v>19</v>
      </c>
      <c r="BP24" s="288">
        <f t="shared" si="22"/>
        <v>307.56333333333333</v>
      </c>
      <c r="BQ24" s="183">
        <f t="shared" si="23"/>
        <v>34.173703703703701</v>
      </c>
      <c r="BR24" s="184">
        <f t="shared" si="65"/>
        <v>76.890833333333333</v>
      </c>
      <c r="BS24" s="185"/>
      <c r="BT24" s="185"/>
      <c r="BU24" s="185"/>
      <c r="BV24" s="185"/>
      <c r="BW24" s="231"/>
      <c r="BX24" s="228">
        <f t="shared" si="25"/>
        <v>4</v>
      </c>
      <c r="BY24" s="229">
        <f t="shared" si="26"/>
        <v>307.56333333333333</v>
      </c>
      <c r="BZ24" s="261">
        <f t="shared" si="24"/>
        <v>65.28</v>
      </c>
      <c r="CA24" s="262">
        <f t="shared" si="27"/>
        <v>75.083333333333329</v>
      </c>
      <c r="CB24" s="262">
        <f t="shared" si="28"/>
        <v>72</v>
      </c>
      <c r="CC24" s="262">
        <f t="shared" si="29"/>
        <v>0</v>
      </c>
      <c r="CD24" s="262">
        <f t="shared" si="30"/>
        <v>0</v>
      </c>
      <c r="CE24" s="262">
        <f t="shared" si="31"/>
        <v>0</v>
      </c>
      <c r="CF24" s="262">
        <f t="shared" si="32"/>
        <v>0</v>
      </c>
      <c r="CG24" s="262">
        <f t="shared" si="33"/>
        <v>0</v>
      </c>
      <c r="CH24" s="262">
        <f t="shared" si="34"/>
        <v>0</v>
      </c>
      <c r="CI24" s="262">
        <f t="shared" si="35"/>
        <v>95.2</v>
      </c>
      <c r="CJ24" s="262">
        <f t="shared" si="36"/>
        <v>0</v>
      </c>
      <c r="CK24" s="262">
        <f t="shared" si="37"/>
        <v>0</v>
      </c>
      <c r="CL24" s="262">
        <f t="shared" si="38"/>
        <v>0</v>
      </c>
      <c r="CM24" s="262">
        <f t="shared" si="39"/>
        <v>0</v>
      </c>
      <c r="CN24" s="262">
        <f t="shared" si="40"/>
        <v>0</v>
      </c>
      <c r="CO24" s="262">
        <f t="shared" si="41"/>
        <v>0</v>
      </c>
      <c r="CP24" s="262">
        <f t="shared" si="42"/>
        <v>0</v>
      </c>
      <c r="CQ24" s="262">
        <f t="shared" si="43"/>
        <v>0</v>
      </c>
      <c r="CR24" s="262">
        <f t="shared" si="44"/>
        <v>0</v>
      </c>
      <c r="CS24" s="263"/>
      <c r="CT24" s="227"/>
      <c r="CU24" s="227"/>
      <c r="CV24" s="227"/>
      <c r="CW24" s="227"/>
      <c r="CX24" s="227"/>
      <c r="CY24" s="227"/>
      <c r="CZ24" s="227"/>
      <c r="DA24" s="227"/>
      <c r="DB24" s="227"/>
      <c r="DC24" s="231"/>
      <c r="DD24" s="231"/>
      <c r="DE24" s="231"/>
      <c r="DF24" s="231"/>
      <c r="DG24" s="231"/>
      <c r="DH24" s="231"/>
      <c r="DI24" s="231"/>
      <c r="DJ24" s="231"/>
      <c r="DK24" s="231"/>
      <c r="DL24" s="234" t="str">
        <f t="shared" si="45"/>
        <v>364</v>
      </c>
      <c r="DM24" s="234"/>
      <c r="DN24" s="234"/>
      <c r="DO24" s="234" t="str">
        <f t="shared" si="46"/>
        <v>353</v>
      </c>
      <c r="DP24" s="234"/>
      <c r="DQ24" s="234"/>
      <c r="DR24" s="234" t="str">
        <f t="shared" si="47"/>
        <v>360</v>
      </c>
      <c r="DS24" s="234"/>
      <c r="DT24" s="234"/>
      <c r="DU24" s="234" t="str">
        <f t="shared" si="48"/>
        <v/>
      </c>
      <c r="DV24" s="234"/>
      <c r="DW24" s="234"/>
      <c r="DX24" s="234" t="str">
        <f t="shared" si="49"/>
        <v/>
      </c>
      <c r="DY24" s="234"/>
      <c r="DZ24" s="234"/>
      <c r="EA24" s="234" t="str">
        <f t="shared" si="50"/>
        <v/>
      </c>
      <c r="EB24" s="234"/>
      <c r="EC24" s="234"/>
      <c r="ED24" s="234" t="str">
        <f t="shared" si="51"/>
        <v/>
      </c>
      <c r="EE24" s="234"/>
      <c r="EF24" s="234"/>
      <c r="EG24" s="234" t="str">
        <f t="shared" si="52"/>
        <v/>
      </c>
      <c r="EH24" s="234"/>
      <c r="EI24" s="234"/>
      <c r="EJ24" s="234" t="str">
        <f t="shared" si="53"/>
        <v/>
      </c>
      <c r="EK24" s="234"/>
      <c r="EL24" s="234"/>
      <c r="EM24" s="234" t="str">
        <f t="shared" si="54"/>
        <v>356</v>
      </c>
      <c r="EN24" s="234"/>
      <c r="EO24" s="234"/>
      <c r="EP24" s="234" t="str">
        <f t="shared" si="55"/>
        <v/>
      </c>
      <c r="EQ24" s="234"/>
      <c r="ER24" s="234"/>
      <c r="ES24" s="234" t="str">
        <f t="shared" si="56"/>
        <v/>
      </c>
      <c r="ET24" s="234"/>
      <c r="EU24" s="234"/>
      <c r="EV24" s="234" t="str">
        <f t="shared" si="57"/>
        <v/>
      </c>
      <c r="EW24" s="234"/>
      <c r="EX24" s="234"/>
      <c r="EY24" s="234" t="str">
        <f t="shared" si="58"/>
        <v/>
      </c>
      <c r="EZ24" s="234"/>
      <c r="FA24" s="234"/>
      <c r="FB24" s="234" t="str">
        <f t="shared" si="59"/>
        <v/>
      </c>
      <c r="FC24" s="234"/>
      <c r="FD24" s="234"/>
      <c r="FE24" s="234" t="str">
        <f t="shared" si="60"/>
        <v/>
      </c>
      <c r="FF24" s="234"/>
      <c r="FG24" s="234"/>
      <c r="FH24" s="234" t="str">
        <f t="shared" si="61"/>
        <v/>
      </c>
      <c r="FI24" s="234"/>
      <c r="FJ24" s="234"/>
      <c r="FK24" s="234" t="str">
        <f t="shared" si="62"/>
        <v/>
      </c>
      <c r="FL24" s="234"/>
      <c r="FM24" s="234"/>
      <c r="FN24" s="234" t="str">
        <f t="shared" si="63"/>
        <v/>
      </c>
      <c r="FO24" s="158"/>
      <c r="FP24" s="158"/>
      <c r="FQ24" s="231"/>
      <c r="FR24" s="231"/>
      <c r="FS24" s="231"/>
      <c r="FT24" s="231"/>
      <c r="FU24" s="231"/>
      <c r="FV24" s="231"/>
      <c r="FW24" s="231"/>
      <c r="FX24" s="231"/>
      <c r="FY24" s="150"/>
      <c r="FZ24" s="150"/>
    </row>
    <row r="25" spans="1:182" ht="20.100000000000001" customHeight="1">
      <c r="A25" s="174">
        <f t="shared" si="64"/>
        <v>20</v>
      </c>
      <c r="B25" s="284" t="s">
        <v>221</v>
      </c>
      <c r="C25" s="285"/>
      <c r="D25" s="286"/>
      <c r="E25" s="286"/>
      <c r="F25" s="287"/>
      <c r="G25" s="273"/>
      <c r="H25" s="283">
        <v>3</v>
      </c>
      <c r="I25" s="282">
        <f t="shared" si="0"/>
        <v>0</v>
      </c>
      <c r="J25" s="273">
        <v>59</v>
      </c>
      <c r="K25" s="283">
        <v>3</v>
      </c>
      <c r="L25" s="282">
        <f t="shared" si="1"/>
        <v>83.583333333333329</v>
      </c>
      <c r="M25" s="273">
        <v>77</v>
      </c>
      <c r="N25" s="283">
        <v>3</v>
      </c>
      <c r="O25" s="282">
        <f t="shared" si="2"/>
        <v>92.4</v>
      </c>
      <c r="P25" s="273"/>
      <c r="Q25" s="283">
        <v>3</v>
      </c>
      <c r="R25" s="282">
        <f t="shared" si="3"/>
        <v>0</v>
      </c>
      <c r="S25" s="273"/>
      <c r="T25" s="283">
        <v>3</v>
      </c>
      <c r="U25" s="282">
        <f t="shared" si="4"/>
        <v>0</v>
      </c>
      <c r="V25" s="273"/>
      <c r="W25" s="283">
        <v>3</v>
      </c>
      <c r="X25" s="282">
        <f t="shared" si="5"/>
        <v>0</v>
      </c>
      <c r="Y25" s="273"/>
      <c r="Z25" s="283">
        <v>3</v>
      </c>
      <c r="AA25" s="282">
        <f t="shared" si="6"/>
        <v>0</v>
      </c>
      <c r="AB25" s="273"/>
      <c r="AC25" s="283">
        <v>3</v>
      </c>
      <c r="AD25" s="282">
        <f t="shared" si="7"/>
        <v>0</v>
      </c>
      <c r="AE25" s="273"/>
      <c r="AF25" s="283">
        <v>3</v>
      </c>
      <c r="AG25" s="282">
        <f t="shared" si="8"/>
        <v>0</v>
      </c>
      <c r="AH25" s="273">
        <v>49</v>
      </c>
      <c r="AI25" s="283">
        <v>3</v>
      </c>
      <c r="AJ25" s="282">
        <f t="shared" si="9"/>
        <v>83.3</v>
      </c>
      <c r="AK25" s="273"/>
      <c r="AL25" s="283">
        <v>3</v>
      </c>
      <c r="AM25" s="282">
        <f t="shared" si="10"/>
        <v>0</v>
      </c>
      <c r="AN25" s="273"/>
      <c r="AO25" s="283">
        <v>3</v>
      </c>
      <c r="AP25" s="282">
        <f t="shared" si="11"/>
        <v>0</v>
      </c>
      <c r="AQ25" s="273"/>
      <c r="AR25" s="283">
        <v>3</v>
      </c>
      <c r="AS25" s="282">
        <f t="shared" si="12"/>
        <v>0</v>
      </c>
      <c r="AT25" s="273"/>
      <c r="AU25" s="178"/>
      <c r="AV25" s="282">
        <f t="shared" si="13"/>
        <v>0</v>
      </c>
      <c r="AW25" s="273"/>
      <c r="AX25" s="178"/>
      <c r="AY25" s="282">
        <f t="shared" si="14"/>
        <v>0</v>
      </c>
      <c r="AZ25" s="273"/>
      <c r="BA25" s="178"/>
      <c r="BB25" s="282">
        <f t="shared" si="15"/>
        <v>0</v>
      </c>
      <c r="BC25" s="273"/>
      <c r="BD25" s="178"/>
      <c r="BE25" s="282">
        <f t="shared" si="16"/>
        <v>0</v>
      </c>
      <c r="BF25" s="273"/>
      <c r="BG25" s="178"/>
      <c r="BH25" s="282">
        <f t="shared" si="17"/>
        <v>0</v>
      </c>
      <c r="BI25" s="177"/>
      <c r="BJ25" s="178"/>
      <c r="BK25" s="282">
        <f t="shared" si="18"/>
        <v>0</v>
      </c>
      <c r="BL25" s="179"/>
      <c r="BM25" s="180">
        <f t="shared" si="19"/>
        <v>259.28333333333336</v>
      </c>
      <c r="BN25" s="181">
        <f t="shared" si="20"/>
        <v>185</v>
      </c>
      <c r="BO25" s="289">
        <f t="shared" si="21"/>
        <v>20</v>
      </c>
      <c r="BP25" s="288">
        <f t="shared" si="22"/>
        <v>259.28333333333336</v>
      </c>
      <c r="BQ25" s="183">
        <f t="shared" si="23"/>
        <v>28.809259259259264</v>
      </c>
      <c r="BR25" s="184">
        <f t="shared" si="65"/>
        <v>86.427777777777791</v>
      </c>
      <c r="BS25" s="185"/>
      <c r="BT25" s="185"/>
      <c r="BU25" s="185"/>
      <c r="BV25" s="185"/>
      <c r="BW25" s="231"/>
      <c r="BX25" s="228">
        <f t="shared" si="25"/>
        <v>3</v>
      </c>
      <c r="BY25" s="229">
        <f t="shared" si="26"/>
        <v>259.28333333333336</v>
      </c>
      <c r="BZ25" s="261">
        <f t="shared" si="24"/>
        <v>0</v>
      </c>
      <c r="CA25" s="262">
        <f t="shared" si="27"/>
        <v>83.583333333333329</v>
      </c>
      <c r="CB25" s="262">
        <f t="shared" si="28"/>
        <v>92.4</v>
      </c>
      <c r="CC25" s="262">
        <f t="shared" si="29"/>
        <v>0</v>
      </c>
      <c r="CD25" s="262">
        <f t="shared" si="30"/>
        <v>0</v>
      </c>
      <c r="CE25" s="262">
        <f t="shared" si="31"/>
        <v>0</v>
      </c>
      <c r="CF25" s="262">
        <f t="shared" si="32"/>
        <v>0</v>
      </c>
      <c r="CG25" s="262">
        <f t="shared" si="33"/>
        <v>0</v>
      </c>
      <c r="CH25" s="262">
        <f t="shared" si="34"/>
        <v>0</v>
      </c>
      <c r="CI25" s="262">
        <f t="shared" si="35"/>
        <v>83.3</v>
      </c>
      <c r="CJ25" s="262">
        <f t="shared" si="36"/>
        <v>0</v>
      </c>
      <c r="CK25" s="262">
        <f t="shared" si="37"/>
        <v>0</v>
      </c>
      <c r="CL25" s="262">
        <f t="shared" si="38"/>
        <v>0</v>
      </c>
      <c r="CM25" s="262">
        <f t="shared" si="39"/>
        <v>0</v>
      </c>
      <c r="CN25" s="262">
        <f t="shared" si="40"/>
        <v>0</v>
      </c>
      <c r="CO25" s="262">
        <f t="shared" si="41"/>
        <v>0</v>
      </c>
      <c r="CP25" s="262">
        <f t="shared" si="42"/>
        <v>0</v>
      </c>
      <c r="CQ25" s="262">
        <f t="shared" si="43"/>
        <v>0</v>
      </c>
      <c r="CR25" s="262">
        <f t="shared" si="44"/>
        <v>0</v>
      </c>
      <c r="CS25" s="263"/>
      <c r="CT25" s="227"/>
      <c r="CU25" s="227"/>
      <c r="CV25" s="227"/>
      <c r="CW25" s="227"/>
      <c r="CX25" s="227"/>
      <c r="CY25" s="227"/>
      <c r="CZ25" s="227"/>
      <c r="DA25" s="227"/>
      <c r="DB25" s="227"/>
      <c r="DC25" s="231"/>
      <c r="DD25" s="231"/>
      <c r="DE25" s="231"/>
      <c r="DF25" s="231"/>
      <c r="DG25" s="231"/>
      <c r="DH25" s="231"/>
      <c r="DI25" s="231"/>
      <c r="DJ25" s="231"/>
      <c r="DK25" s="231"/>
      <c r="DL25" s="234" t="str">
        <f t="shared" si="45"/>
        <v>3</v>
      </c>
      <c r="DM25" s="234"/>
      <c r="DN25" s="234"/>
      <c r="DO25" s="234" t="str">
        <f t="shared" si="46"/>
        <v>359</v>
      </c>
      <c r="DP25" s="234"/>
      <c r="DQ25" s="234"/>
      <c r="DR25" s="234" t="str">
        <f t="shared" si="47"/>
        <v>377</v>
      </c>
      <c r="DS25" s="234"/>
      <c r="DT25" s="234"/>
      <c r="DU25" s="234" t="str">
        <f t="shared" si="48"/>
        <v>3</v>
      </c>
      <c r="DV25" s="234"/>
      <c r="DW25" s="234"/>
      <c r="DX25" s="234" t="str">
        <f t="shared" si="49"/>
        <v>3</v>
      </c>
      <c r="DY25" s="234"/>
      <c r="DZ25" s="234"/>
      <c r="EA25" s="234" t="str">
        <f t="shared" si="50"/>
        <v>3</v>
      </c>
      <c r="EB25" s="234"/>
      <c r="EC25" s="234"/>
      <c r="ED25" s="234" t="str">
        <f t="shared" si="51"/>
        <v>3</v>
      </c>
      <c r="EE25" s="234"/>
      <c r="EF25" s="234"/>
      <c r="EG25" s="234" t="str">
        <f t="shared" si="52"/>
        <v>3</v>
      </c>
      <c r="EH25" s="234"/>
      <c r="EI25" s="234"/>
      <c r="EJ25" s="234" t="str">
        <f t="shared" si="53"/>
        <v>3</v>
      </c>
      <c r="EK25" s="234"/>
      <c r="EL25" s="234"/>
      <c r="EM25" s="234" t="str">
        <f t="shared" si="54"/>
        <v>349</v>
      </c>
      <c r="EN25" s="234"/>
      <c r="EO25" s="234"/>
      <c r="EP25" s="234" t="str">
        <f t="shared" si="55"/>
        <v>3</v>
      </c>
      <c r="EQ25" s="234"/>
      <c r="ER25" s="234"/>
      <c r="ES25" s="234" t="str">
        <f t="shared" si="56"/>
        <v>3</v>
      </c>
      <c r="ET25" s="234"/>
      <c r="EU25" s="234"/>
      <c r="EV25" s="234" t="str">
        <f t="shared" si="57"/>
        <v>3</v>
      </c>
      <c r="EW25" s="234"/>
      <c r="EX25" s="234"/>
      <c r="EY25" s="234" t="str">
        <f t="shared" si="58"/>
        <v/>
      </c>
      <c r="EZ25" s="234"/>
      <c r="FA25" s="234"/>
      <c r="FB25" s="234" t="str">
        <f t="shared" si="59"/>
        <v/>
      </c>
      <c r="FC25" s="234"/>
      <c r="FD25" s="234"/>
      <c r="FE25" s="234" t="str">
        <f t="shared" si="60"/>
        <v/>
      </c>
      <c r="FF25" s="234"/>
      <c r="FG25" s="234"/>
      <c r="FH25" s="234" t="str">
        <f t="shared" si="61"/>
        <v/>
      </c>
      <c r="FI25" s="234"/>
      <c r="FJ25" s="234"/>
      <c r="FK25" s="234" t="str">
        <f t="shared" si="62"/>
        <v/>
      </c>
      <c r="FL25" s="234"/>
      <c r="FM25" s="234"/>
      <c r="FN25" s="234" t="str">
        <f t="shared" si="63"/>
        <v/>
      </c>
      <c r="FO25" s="158"/>
      <c r="FP25" s="158"/>
      <c r="FQ25" s="231"/>
      <c r="FR25" s="231"/>
      <c r="FS25" s="231"/>
      <c r="FT25" s="231"/>
      <c r="FU25" s="231"/>
      <c r="FV25" s="231"/>
      <c r="FW25" s="231"/>
      <c r="FX25" s="231"/>
      <c r="FY25" s="150"/>
      <c r="FZ25" s="150"/>
    </row>
    <row r="26" spans="1:182" ht="20.100000000000001" customHeight="1">
      <c r="A26" s="174">
        <f t="shared" si="64"/>
        <v>21</v>
      </c>
      <c r="B26" s="284" t="s">
        <v>228</v>
      </c>
      <c r="C26" s="286"/>
      <c r="D26" s="286"/>
      <c r="E26" s="286"/>
      <c r="F26" s="287"/>
      <c r="G26" s="273"/>
      <c r="H26" s="178">
        <v>3</v>
      </c>
      <c r="I26" s="282">
        <f t="shared" si="0"/>
        <v>0</v>
      </c>
      <c r="J26" s="273">
        <v>56</v>
      </c>
      <c r="K26" s="178">
        <v>3</v>
      </c>
      <c r="L26" s="282">
        <f t="shared" si="1"/>
        <v>79.333333333333329</v>
      </c>
      <c r="M26" s="273">
        <v>67</v>
      </c>
      <c r="N26" s="178">
        <v>3</v>
      </c>
      <c r="O26" s="282">
        <f t="shared" si="2"/>
        <v>80.400000000000006</v>
      </c>
      <c r="P26" s="273"/>
      <c r="Q26" s="178">
        <v>3</v>
      </c>
      <c r="R26" s="282">
        <f t="shared" si="3"/>
        <v>0</v>
      </c>
      <c r="S26" s="273"/>
      <c r="T26" s="178">
        <v>3</v>
      </c>
      <c r="U26" s="282">
        <f t="shared" si="4"/>
        <v>0</v>
      </c>
      <c r="V26" s="273"/>
      <c r="W26" s="178">
        <v>3</v>
      </c>
      <c r="X26" s="282">
        <f t="shared" si="5"/>
        <v>0</v>
      </c>
      <c r="Y26" s="273"/>
      <c r="Z26" s="178">
        <v>3</v>
      </c>
      <c r="AA26" s="282">
        <f t="shared" si="6"/>
        <v>0</v>
      </c>
      <c r="AB26" s="273"/>
      <c r="AC26" s="178">
        <v>3</v>
      </c>
      <c r="AD26" s="282">
        <f t="shared" si="7"/>
        <v>0</v>
      </c>
      <c r="AE26" s="273"/>
      <c r="AF26" s="178">
        <v>3</v>
      </c>
      <c r="AG26" s="282">
        <f t="shared" si="8"/>
        <v>0</v>
      </c>
      <c r="AH26" s="273">
        <v>51</v>
      </c>
      <c r="AI26" s="178">
        <v>3</v>
      </c>
      <c r="AJ26" s="282">
        <f t="shared" si="9"/>
        <v>86.7</v>
      </c>
      <c r="AK26" s="273"/>
      <c r="AL26" s="178">
        <v>3</v>
      </c>
      <c r="AM26" s="282">
        <f t="shared" si="10"/>
        <v>0</v>
      </c>
      <c r="AN26" s="273"/>
      <c r="AO26" s="178">
        <v>3</v>
      </c>
      <c r="AP26" s="282">
        <f t="shared" si="11"/>
        <v>0</v>
      </c>
      <c r="AQ26" s="273"/>
      <c r="AR26" s="178">
        <v>3</v>
      </c>
      <c r="AS26" s="282">
        <f t="shared" si="12"/>
        <v>0</v>
      </c>
      <c r="AT26" s="273"/>
      <c r="AU26" s="178"/>
      <c r="AV26" s="282">
        <f t="shared" si="13"/>
        <v>0</v>
      </c>
      <c r="AW26" s="273"/>
      <c r="AX26" s="178"/>
      <c r="AY26" s="282">
        <f t="shared" si="14"/>
        <v>0</v>
      </c>
      <c r="AZ26" s="273"/>
      <c r="BA26" s="178"/>
      <c r="BB26" s="282">
        <f t="shared" si="15"/>
        <v>0</v>
      </c>
      <c r="BC26" s="273"/>
      <c r="BD26" s="178"/>
      <c r="BE26" s="282">
        <f t="shared" si="16"/>
        <v>0</v>
      </c>
      <c r="BF26" s="273"/>
      <c r="BG26" s="178"/>
      <c r="BH26" s="282">
        <f t="shared" si="17"/>
        <v>0</v>
      </c>
      <c r="BI26" s="177"/>
      <c r="BJ26" s="178"/>
      <c r="BK26" s="282">
        <f t="shared" si="18"/>
        <v>0</v>
      </c>
      <c r="BL26" s="179"/>
      <c r="BM26" s="180">
        <f t="shared" si="19"/>
        <v>246.43333333333334</v>
      </c>
      <c r="BN26" s="181">
        <f t="shared" si="20"/>
        <v>174</v>
      </c>
      <c r="BO26" s="289">
        <f t="shared" si="21"/>
        <v>21</v>
      </c>
      <c r="BP26" s="288">
        <f t="shared" si="22"/>
        <v>246.43333333333334</v>
      </c>
      <c r="BQ26" s="183">
        <f t="shared" si="23"/>
        <v>27.381481481481483</v>
      </c>
      <c r="BR26" s="184">
        <f t="shared" si="65"/>
        <v>82.144444444444446</v>
      </c>
      <c r="BS26" s="185"/>
      <c r="BT26" s="185"/>
      <c r="BU26" s="185"/>
      <c r="BV26" s="185"/>
      <c r="BW26" s="231"/>
      <c r="BX26" s="228">
        <f t="shared" si="25"/>
        <v>3</v>
      </c>
      <c r="BY26" s="229">
        <f t="shared" si="26"/>
        <v>246.43333333333334</v>
      </c>
      <c r="BZ26" s="261">
        <f t="shared" si="24"/>
        <v>0</v>
      </c>
      <c r="CA26" s="262">
        <f t="shared" si="27"/>
        <v>79.333333333333329</v>
      </c>
      <c r="CB26" s="262">
        <f t="shared" si="28"/>
        <v>80.400000000000006</v>
      </c>
      <c r="CC26" s="262">
        <f t="shared" si="29"/>
        <v>0</v>
      </c>
      <c r="CD26" s="262">
        <f t="shared" si="30"/>
        <v>0</v>
      </c>
      <c r="CE26" s="262">
        <f t="shared" si="31"/>
        <v>0</v>
      </c>
      <c r="CF26" s="262">
        <f t="shared" si="32"/>
        <v>0</v>
      </c>
      <c r="CG26" s="262">
        <f t="shared" si="33"/>
        <v>0</v>
      </c>
      <c r="CH26" s="262">
        <f t="shared" si="34"/>
        <v>0</v>
      </c>
      <c r="CI26" s="262">
        <f t="shared" si="35"/>
        <v>86.7</v>
      </c>
      <c r="CJ26" s="262">
        <f t="shared" si="36"/>
        <v>0</v>
      </c>
      <c r="CK26" s="262">
        <f t="shared" si="37"/>
        <v>0</v>
      </c>
      <c r="CL26" s="262">
        <f t="shared" si="38"/>
        <v>0</v>
      </c>
      <c r="CM26" s="262">
        <f t="shared" si="39"/>
        <v>0</v>
      </c>
      <c r="CN26" s="262">
        <f t="shared" si="40"/>
        <v>0</v>
      </c>
      <c r="CO26" s="262">
        <f t="shared" si="41"/>
        <v>0</v>
      </c>
      <c r="CP26" s="262">
        <f t="shared" si="42"/>
        <v>0</v>
      </c>
      <c r="CQ26" s="262">
        <f t="shared" si="43"/>
        <v>0</v>
      </c>
      <c r="CR26" s="262">
        <f t="shared" si="44"/>
        <v>0</v>
      </c>
      <c r="CS26" s="263"/>
      <c r="CT26" s="227"/>
      <c r="CU26" s="227"/>
      <c r="CV26" s="227"/>
      <c r="CW26" s="227"/>
      <c r="CX26" s="227"/>
      <c r="CY26" s="227"/>
      <c r="CZ26" s="227"/>
      <c r="DA26" s="227"/>
      <c r="DB26" s="227"/>
      <c r="DC26" s="231"/>
      <c r="DD26" s="231"/>
      <c r="DE26" s="231"/>
      <c r="DF26" s="231"/>
      <c r="DG26" s="231"/>
      <c r="DH26" s="231"/>
      <c r="DI26" s="231"/>
      <c r="DJ26" s="231"/>
      <c r="DK26" s="231"/>
      <c r="DL26" s="234" t="str">
        <f t="shared" si="45"/>
        <v>3</v>
      </c>
      <c r="DM26" s="234"/>
      <c r="DN26" s="234"/>
      <c r="DO26" s="234" t="str">
        <f t="shared" si="46"/>
        <v>356</v>
      </c>
      <c r="DP26" s="234"/>
      <c r="DQ26" s="234"/>
      <c r="DR26" s="234" t="str">
        <f t="shared" si="47"/>
        <v>367</v>
      </c>
      <c r="DS26" s="234"/>
      <c r="DT26" s="234"/>
      <c r="DU26" s="234" t="str">
        <f t="shared" si="48"/>
        <v>3</v>
      </c>
      <c r="DV26" s="234"/>
      <c r="DW26" s="234"/>
      <c r="DX26" s="234" t="str">
        <f t="shared" si="49"/>
        <v>3</v>
      </c>
      <c r="DY26" s="234"/>
      <c r="DZ26" s="234"/>
      <c r="EA26" s="234" t="str">
        <f t="shared" si="50"/>
        <v>3</v>
      </c>
      <c r="EB26" s="234"/>
      <c r="EC26" s="234"/>
      <c r="ED26" s="234" t="str">
        <f t="shared" si="51"/>
        <v>3</v>
      </c>
      <c r="EE26" s="234"/>
      <c r="EF26" s="234"/>
      <c r="EG26" s="234" t="str">
        <f t="shared" si="52"/>
        <v>3</v>
      </c>
      <c r="EH26" s="234"/>
      <c r="EI26" s="234"/>
      <c r="EJ26" s="234" t="str">
        <f t="shared" si="53"/>
        <v>3</v>
      </c>
      <c r="EK26" s="234"/>
      <c r="EL26" s="234"/>
      <c r="EM26" s="234" t="str">
        <f t="shared" si="54"/>
        <v>351</v>
      </c>
      <c r="EN26" s="234"/>
      <c r="EO26" s="234"/>
      <c r="EP26" s="234" t="str">
        <f t="shared" si="55"/>
        <v>3</v>
      </c>
      <c r="EQ26" s="234"/>
      <c r="ER26" s="234"/>
      <c r="ES26" s="234" t="str">
        <f t="shared" si="56"/>
        <v>3</v>
      </c>
      <c r="ET26" s="234"/>
      <c r="EU26" s="234"/>
      <c r="EV26" s="234" t="str">
        <f t="shared" si="57"/>
        <v>3</v>
      </c>
      <c r="EW26" s="234"/>
      <c r="EX26" s="234"/>
      <c r="EY26" s="234" t="str">
        <f t="shared" si="58"/>
        <v/>
      </c>
      <c r="EZ26" s="234"/>
      <c r="FA26" s="234"/>
      <c r="FB26" s="234" t="str">
        <f t="shared" si="59"/>
        <v/>
      </c>
      <c r="FC26" s="234"/>
      <c r="FD26" s="234"/>
      <c r="FE26" s="234" t="str">
        <f t="shared" si="60"/>
        <v/>
      </c>
      <c r="FF26" s="234"/>
      <c r="FG26" s="234"/>
      <c r="FH26" s="234" t="str">
        <f t="shared" si="61"/>
        <v/>
      </c>
      <c r="FI26" s="234"/>
      <c r="FJ26" s="234"/>
      <c r="FK26" s="234" t="str">
        <f t="shared" si="62"/>
        <v/>
      </c>
      <c r="FL26" s="234"/>
      <c r="FM26" s="234"/>
      <c r="FN26" s="234" t="str">
        <f t="shared" si="63"/>
        <v/>
      </c>
      <c r="FO26" s="158"/>
      <c r="FP26" s="158"/>
      <c r="FQ26" s="231"/>
      <c r="FR26" s="231"/>
      <c r="FS26" s="231"/>
      <c r="FT26" s="231"/>
      <c r="FU26" s="231"/>
      <c r="FV26" s="231"/>
      <c r="FW26" s="231"/>
      <c r="FX26" s="231"/>
      <c r="FY26" s="150"/>
      <c r="FZ26" s="150"/>
    </row>
    <row r="27" spans="1:182" ht="20.100000000000001" customHeight="1">
      <c r="A27" s="174">
        <f t="shared" si="64"/>
        <v>22</v>
      </c>
      <c r="B27" s="284" t="s">
        <v>263</v>
      </c>
      <c r="C27" s="286"/>
      <c r="D27" s="286"/>
      <c r="E27" s="286"/>
      <c r="F27" s="287"/>
      <c r="G27" s="273"/>
      <c r="H27" s="178">
        <v>3</v>
      </c>
      <c r="I27" s="282">
        <f t="shared" si="0"/>
        <v>0</v>
      </c>
      <c r="J27" s="273">
        <v>63</v>
      </c>
      <c r="K27" s="178">
        <v>3</v>
      </c>
      <c r="L27" s="282">
        <f t="shared" si="1"/>
        <v>89.25</v>
      </c>
      <c r="M27" s="273">
        <v>66</v>
      </c>
      <c r="N27" s="178">
        <v>3</v>
      </c>
      <c r="O27" s="282">
        <f t="shared" si="2"/>
        <v>79.2</v>
      </c>
      <c r="P27" s="273"/>
      <c r="Q27" s="178">
        <v>3</v>
      </c>
      <c r="R27" s="282">
        <f t="shared" si="3"/>
        <v>0</v>
      </c>
      <c r="S27" s="273"/>
      <c r="T27" s="178">
        <v>3</v>
      </c>
      <c r="U27" s="282">
        <f t="shared" si="4"/>
        <v>0</v>
      </c>
      <c r="V27" s="273"/>
      <c r="W27" s="178">
        <v>3</v>
      </c>
      <c r="X27" s="282">
        <f t="shared" si="5"/>
        <v>0</v>
      </c>
      <c r="Y27" s="273"/>
      <c r="Z27" s="178">
        <v>3</v>
      </c>
      <c r="AA27" s="282">
        <f t="shared" si="6"/>
        <v>0</v>
      </c>
      <c r="AB27" s="273"/>
      <c r="AC27" s="178">
        <v>3</v>
      </c>
      <c r="AD27" s="282">
        <f t="shared" si="7"/>
        <v>0</v>
      </c>
      <c r="AE27" s="273"/>
      <c r="AF27" s="178">
        <v>3</v>
      </c>
      <c r="AG27" s="282">
        <f t="shared" si="8"/>
        <v>0</v>
      </c>
      <c r="AH27" s="273"/>
      <c r="AI27" s="178">
        <v>3</v>
      </c>
      <c r="AJ27" s="282">
        <f t="shared" si="9"/>
        <v>0</v>
      </c>
      <c r="AK27" s="273"/>
      <c r="AL27" s="178">
        <v>3</v>
      </c>
      <c r="AM27" s="282">
        <f t="shared" si="10"/>
        <v>0</v>
      </c>
      <c r="AN27" s="273"/>
      <c r="AO27" s="178">
        <v>3</v>
      </c>
      <c r="AP27" s="282">
        <f t="shared" si="11"/>
        <v>0</v>
      </c>
      <c r="AQ27" s="273"/>
      <c r="AR27" s="178">
        <v>3</v>
      </c>
      <c r="AS27" s="282">
        <f t="shared" si="12"/>
        <v>0</v>
      </c>
      <c r="AT27" s="273"/>
      <c r="AU27" s="178"/>
      <c r="AV27" s="282">
        <f t="shared" si="13"/>
        <v>0</v>
      </c>
      <c r="AW27" s="273"/>
      <c r="AX27" s="178"/>
      <c r="AY27" s="282">
        <f t="shared" si="14"/>
        <v>0</v>
      </c>
      <c r="AZ27" s="273"/>
      <c r="BA27" s="178"/>
      <c r="BB27" s="282">
        <f t="shared" si="15"/>
        <v>0</v>
      </c>
      <c r="BC27" s="273"/>
      <c r="BD27" s="178"/>
      <c r="BE27" s="282">
        <f t="shared" si="16"/>
        <v>0</v>
      </c>
      <c r="BF27" s="273"/>
      <c r="BG27" s="178"/>
      <c r="BH27" s="282">
        <f t="shared" si="17"/>
        <v>0</v>
      </c>
      <c r="BI27" s="177"/>
      <c r="BJ27" s="178"/>
      <c r="BK27" s="282">
        <f t="shared" si="18"/>
        <v>0</v>
      </c>
      <c r="BL27" s="179"/>
      <c r="BM27" s="180">
        <f t="shared" si="19"/>
        <v>168.45</v>
      </c>
      <c r="BN27" s="181">
        <f t="shared" si="20"/>
        <v>129</v>
      </c>
      <c r="BO27" s="289">
        <f t="shared" si="21"/>
        <v>22</v>
      </c>
      <c r="BP27" s="288">
        <f t="shared" si="22"/>
        <v>168.45</v>
      </c>
      <c r="BQ27" s="183">
        <f t="shared" si="23"/>
        <v>18.716666666666665</v>
      </c>
      <c r="BR27" s="184">
        <f t="shared" ref="BR27:BR29" si="66">BP27/BX27</f>
        <v>84.224999999999994</v>
      </c>
      <c r="BS27" s="185"/>
      <c r="BT27" s="185"/>
      <c r="BU27" s="185"/>
      <c r="BV27" s="185"/>
      <c r="BW27" s="231"/>
      <c r="BX27" s="228">
        <f t="shared" ref="BX27:BX29" si="67">COUNTIF(BZ27:CS27,"&gt;1")</f>
        <v>2</v>
      </c>
      <c r="BY27" s="229">
        <f t="shared" ref="BY27:BY29" si="68">SUM(BZ27:CS27)</f>
        <v>168.45</v>
      </c>
      <c r="BZ27" s="261">
        <f t="shared" ref="BZ27:BZ29" si="69">I27</f>
        <v>0</v>
      </c>
      <c r="CA27" s="262">
        <f t="shared" ref="CA27:CA29" si="70">L27</f>
        <v>89.25</v>
      </c>
      <c r="CB27" s="262">
        <f t="shared" ref="CB27:CB29" si="71">O27</f>
        <v>79.2</v>
      </c>
      <c r="CC27" s="262">
        <f t="shared" ref="CC27:CC29" si="72">R27</f>
        <v>0</v>
      </c>
      <c r="CD27" s="262">
        <f t="shared" ref="CD27:CD29" si="73">U27</f>
        <v>0</v>
      </c>
      <c r="CE27" s="262">
        <f t="shared" ref="CE27:CE29" si="74">X27</f>
        <v>0</v>
      </c>
      <c r="CF27" s="262">
        <f t="shared" ref="CF27:CF29" si="75">AA27</f>
        <v>0</v>
      </c>
      <c r="CG27" s="262">
        <f t="shared" ref="CG27:CG29" si="76">AD27</f>
        <v>0</v>
      </c>
      <c r="CH27" s="262">
        <f t="shared" ref="CH27:CH29" si="77">AG27</f>
        <v>0</v>
      </c>
      <c r="CI27" s="262">
        <f t="shared" ref="CI27:CI29" si="78">AJ27</f>
        <v>0</v>
      </c>
      <c r="CJ27" s="262">
        <f t="shared" ref="CJ27:CJ29" si="79">AM27</f>
        <v>0</v>
      </c>
      <c r="CK27" s="262">
        <f t="shared" ref="CK27:CK29" si="80">AP27</f>
        <v>0</v>
      </c>
      <c r="CL27" s="262">
        <f t="shared" ref="CL27:CL29" si="81">AS27</f>
        <v>0</v>
      </c>
      <c r="CM27" s="262">
        <f t="shared" ref="CM27:CM29" si="82">AV27</f>
        <v>0</v>
      </c>
      <c r="CN27" s="262">
        <f t="shared" ref="CN27:CN29" si="83">AY27</f>
        <v>0</v>
      </c>
      <c r="CO27" s="262">
        <f t="shared" ref="CO27:CO29" si="84">BB27</f>
        <v>0</v>
      </c>
      <c r="CP27" s="262">
        <f t="shared" ref="CP27:CP29" si="85">BE27</f>
        <v>0</v>
      </c>
      <c r="CQ27" s="262">
        <f t="shared" ref="CQ27:CQ29" si="86">BH27</f>
        <v>0</v>
      </c>
      <c r="CR27" s="262">
        <f t="shared" ref="CR27:CR29" si="87">BK27</f>
        <v>0</v>
      </c>
      <c r="CS27" s="263"/>
      <c r="CT27" s="227"/>
      <c r="CU27" s="227"/>
      <c r="CV27" s="227"/>
      <c r="CW27" s="227"/>
      <c r="CX27" s="227"/>
      <c r="CY27" s="227"/>
      <c r="CZ27" s="227"/>
      <c r="DA27" s="227"/>
      <c r="DB27" s="227"/>
      <c r="DC27" s="231"/>
      <c r="DD27" s="231"/>
      <c r="DE27" s="231"/>
      <c r="DF27" s="231"/>
      <c r="DG27" s="231"/>
      <c r="DH27" s="231"/>
      <c r="DI27" s="231"/>
      <c r="DJ27" s="231"/>
      <c r="DK27" s="231"/>
      <c r="DL27" s="234" t="str">
        <f t="shared" si="45"/>
        <v>3</v>
      </c>
      <c r="DM27" s="234"/>
      <c r="DN27" s="234"/>
      <c r="DO27" s="234" t="str">
        <f t="shared" si="46"/>
        <v>363</v>
      </c>
      <c r="DP27" s="234"/>
      <c r="DQ27" s="234"/>
      <c r="DR27" s="234" t="str">
        <f t="shared" si="47"/>
        <v>366</v>
      </c>
      <c r="DS27" s="234"/>
      <c r="DT27" s="234"/>
      <c r="DU27" s="234" t="str">
        <f t="shared" si="48"/>
        <v>3</v>
      </c>
      <c r="DV27" s="234"/>
      <c r="DW27" s="234"/>
      <c r="DX27" s="234" t="str">
        <f t="shared" si="49"/>
        <v>3</v>
      </c>
      <c r="DY27" s="234"/>
      <c r="DZ27" s="234"/>
      <c r="EA27" s="234" t="str">
        <f t="shared" si="50"/>
        <v>3</v>
      </c>
      <c r="EB27" s="234"/>
      <c r="EC27" s="234"/>
      <c r="ED27" s="234" t="str">
        <f t="shared" si="51"/>
        <v>3</v>
      </c>
      <c r="EE27" s="234"/>
      <c r="EF27" s="234"/>
      <c r="EG27" s="234" t="str">
        <f t="shared" si="52"/>
        <v>3</v>
      </c>
      <c r="EH27" s="234"/>
      <c r="EI27" s="234"/>
      <c r="EJ27" s="234" t="str">
        <f t="shared" si="53"/>
        <v>3</v>
      </c>
      <c r="EK27" s="234"/>
      <c r="EL27" s="234"/>
      <c r="EM27" s="234" t="str">
        <f t="shared" si="54"/>
        <v>3</v>
      </c>
      <c r="EN27" s="234"/>
      <c r="EO27" s="234"/>
      <c r="EP27" s="234" t="str">
        <f t="shared" si="55"/>
        <v>3</v>
      </c>
      <c r="EQ27" s="234"/>
      <c r="ER27" s="234"/>
      <c r="ES27" s="234" t="str">
        <f t="shared" si="56"/>
        <v>3</v>
      </c>
      <c r="ET27" s="234"/>
      <c r="EU27" s="234"/>
      <c r="EV27" s="234" t="str">
        <f t="shared" si="57"/>
        <v>3</v>
      </c>
      <c r="EW27" s="234"/>
      <c r="EX27" s="234"/>
      <c r="EY27" s="234" t="str">
        <f t="shared" si="58"/>
        <v/>
      </c>
      <c r="EZ27" s="234"/>
      <c r="FA27" s="234"/>
      <c r="FB27" s="234" t="str">
        <f t="shared" si="59"/>
        <v/>
      </c>
      <c r="FC27" s="234"/>
      <c r="FD27" s="234"/>
      <c r="FE27" s="234" t="str">
        <f t="shared" si="60"/>
        <v/>
      </c>
      <c r="FF27" s="234"/>
      <c r="FG27" s="234"/>
      <c r="FH27" s="234" t="str">
        <f t="shared" si="61"/>
        <v/>
      </c>
      <c r="FI27" s="234"/>
      <c r="FJ27" s="234"/>
      <c r="FK27" s="234" t="str">
        <f t="shared" si="62"/>
        <v/>
      </c>
      <c r="FL27" s="234"/>
      <c r="FM27" s="234"/>
      <c r="FN27" s="234" t="str">
        <f t="shared" si="63"/>
        <v/>
      </c>
      <c r="FO27" s="158"/>
      <c r="FP27" s="158"/>
      <c r="FQ27" s="231"/>
      <c r="FR27" s="231"/>
      <c r="FS27" s="231"/>
      <c r="FT27" s="231"/>
      <c r="FU27" s="231"/>
      <c r="FV27" s="231"/>
      <c r="FW27" s="231"/>
      <c r="FX27" s="231"/>
      <c r="FY27" s="150"/>
      <c r="FZ27" s="150"/>
    </row>
    <row r="28" spans="1:182" ht="20.100000000000001" customHeight="1">
      <c r="A28" s="174">
        <f t="shared" si="64"/>
        <v>23</v>
      </c>
      <c r="B28" s="284" t="s">
        <v>262</v>
      </c>
      <c r="C28" s="286"/>
      <c r="D28" s="286"/>
      <c r="E28" s="286"/>
      <c r="F28" s="287"/>
      <c r="G28" s="273"/>
      <c r="H28" s="178">
        <v>3</v>
      </c>
      <c r="I28" s="282">
        <f t="shared" si="0"/>
        <v>0</v>
      </c>
      <c r="J28" s="273">
        <v>53</v>
      </c>
      <c r="K28" s="178">
        <v>2</v>
      </c>
      <c r="L28" s="282">
        <f t="shared" si="1"/>
        <v>74.347222222222229</v>
      </c>
      <c r="M28" s="273">
        <v>72</v>
      </c>
      <c r="N28" s="178">
        <v>3</v>
      </c>
      <c r="O28" s="282">
        <f t="shared" si="2"/>
        <v>86.4</v>
      </c>
      <c r="P28" s="273"/>
      <c r="Q28" s="178">
        <v>3</v>
      </c>
      <c r="R28" s="282">
        <f t="shared" si="3"/>
        <v>0</v>
      </c>
      <c r="S28" s="273"/>
      <c r="T28" s="178">
        <v>3</v>
      </c>
      <c r="U28" s="282">
        <f t="shared" si="4"/>
        <v>0</v>
      </c>
      <c r="V28" s="273"/>
      <c r="W28" s="178">
        <v>3</v>
      </c>
      <c r="X28" s="282">
        <f t="shared" si="5"/>
        <v>0</v>
      </c>
      <c r="Y28" s="273"/>
      <c r="Z28" s="178">
        <v>3</v>
      </c>
      <c r="AA28" s="282">
        <f t="shared" si="6"/>
        <v>0</v>
      </c>
      <c r="AB28" s="273"/>
      <c r="AC28" s="178">
        <v>3</v>
      </c>
      <c r="AD28" s="282">
        <f t="shared" si="7"/>
        <v>0</v>
      </c>
      <c r="AE28" s="273"/>
      <c r="AF28" s="178">
        <v>3</v>
      </c>
      <c r="AG28" s="282">
        <f t="shared" si="8"/>
        <v>0</v>
      </c>
      <c r="AH28" s="273"/>
      <c r="AI28" s="178">
        <v>3</v>
      </c>
      <c r="AJ28" s="282">
        <f t="shared" si="9"/>
        <v>0</v>
      </c>
      <c r="AK28" s="273"/>
      <c r="AL28" s="178">
        <v>3</v>
      </c>
      <c r="AM28" s="282">
        <f t="shared" si="10"/>
        <v>0</v>
      </c>
      <c r="AN28" s="273"/>
      <c r="AO28" s="178">
        <v>3</v>
      </c>
      <c r="AP28" s="282">
        <f t="shared" si="11"/>
        <v>0</v>
      </c>
      <c r="AQ28" s="273"/>
      <c r="AR28" s="178">
        <v>3</v>
      </c>
      <c r="AS28" s="282">
        <f t="shared" si="12"/>
        <v>0</v>
      </c>
      <c r="AT28" s="273"/>
      <c r="AU28" s="178"/>
      <c r="AV28" s="282">
        <f t="shared" si="13"/>
        <v>0</v>
      </c>
      <c r="AW28" s="273"/>
      <c r="AX28" s="178"/>
      <c r="AY28" s="282">
        <f t="shared" si="14"/>
        <v>0</v>
      </c>
      <c r="AZ28" s="273"/>
      <c r="BA28" s="178"/>
      <c r="BB28" s="282">
        <f t="shared" si="15"/>
        <v>0</v>
      </c>
      <c r="BC28" s="273"/>
      <c r="BD28" s="178"/>
      <c r="BE28" s="282">
        <f t="shared" si="16"/>
        <v>0</v>
      </c>
      <c r="BF28" s="273"/>
      <c r="BG28" s="178"/>
      <c r="BH28" s="282">
        <f t="shared" si="17"/>
        <v>0</v>
      </c>
      <c r="BI28" s="177"/>
      <c r="BJ28" s="178"/>
      <c r="BK28" s="282">
        <f t="shared" si="18"/>
        <v>0</v>
      </c>
      <c r="BL28" s="179"/>
      <c r="BM28" s="180">
        <f t="shared" si="19"/>
        <v>160.74722222222223</v>
      </c>
      <c r="BN28" s="181">
        <f t="shared" si="20"/>
        <v>125</v>
      </c>
      <c r="BO28" s="289">
        <f t="shared" si="21"/>
        <v>23</v>
      </c>
      <c r="BP28" s="288">
        <f t="shared" si="22"/>
        <v>160.74722222222223</v>
      </c>
      <c r="BQ28" s="183">
        <f t="shared" si="23"/>
        <v>17.860802469135805</v>
      </c>
      <c r="BR28" s="184">
        <f t="shared" si="66"/>
        <v>80.373611111111117</v>
      </c>
      <c r="BS28" s="185"/>
      <c r="BT28" s="185"/>
      <c r="BU28" s="185"/>
      <c r="BV28" s="185"/>
      <c r="BW28" s="231"/>
      <c r="BX28" s="228">
        <f t="shared" si="67"/>
        <v>2</v>
      </c>
      <c r="BY28" s="229">
        <f t="shared" si="68"/>
        <v>160.74722222222223</v>
      </c>
      <c r="BZ28" s="261">
        <f t="shared" si="69"/>
        <v>0</v>
      </c>
      <c r="CA28" s="262">
        <f t="shared" si="70"/>
        <v>74.347222222222229</v>
      </c>
      <c r="CB28" s="262">
        <f t="shared" si="71"/>
        <v>86.4</v>
      </c>
      <c r="CC28" s="262">
        <f t="shared" si="72"/>
        <v>0</v>
      </c>
      <c r="CD28" s="262">
        <f t="shared" si="73"/>
        <v>0</v>
      </c>
      <c r="CE28" s="262">
        <f t="shared" si="74"/>
        <v>0</v>
      </c>
      <c r="CF28" s="262">
        <f t="shared" si="75"/>
        <v>0</v>
      </c>
      <c r="CG28" s="262">
        <f t="shared" si="76"/>
        <v>0</v>
      </c>
      <c r="CH28" s="262">
        <f t="shared" si="77"/>
        <v>0</v>
      </c>
      <c r="CI28" s="262">
        <f t="shared" si="78"/>
        <v>0</v>
      </c>
      <c r="CJ28" s="262">
        <f t="shared" si="79"/>
        <v>0</v>
      </c>
      <c r="CK28" s="262">
        <f t="shared" si="80"/>
        <v>0</v>
      </c>
      <c r="CL28" s="262">
        <f t="shared" si="81"/>
        <v>0</v>
      </c>
      <c r="CM28" s="262">
        <f t="shared" si="82"/>
        <v>0</v>
      </c>
      <c r="CN28" s="262">
        <f t="shared" si="83"/>
        <v>0</v>
      </c>
      <c r="CO28" s="262">
        <f t="shared" si="84"/>
        <v>0</v>
      </c>
      <c r="CP28" s="262">
        <f t="shared" si="85"/>
        <v>0</v>
      </c>
      <c r="CQ28" s="262">
        <f t="shared" si="86"/>
        <v>0</v>
      </c>
      <c r="CR28" s="262">
        <f t="shared" si="87"/>
        <v>0</v>
      </c>
      <c r="CS28" s="263"/>
      <c r="CT28" s="227"/>
      <c r="CU28" s="227"/>
      <c r="CV28" s="227"/>
      <c r="CW28" s="227"/>
      <c r="CX28" s="227"/>
      <c r="CY28" s="227"/>
      <c r="CZ28" s="227"/>
      <c r="DA28" s="227"/>
      <c r="DB28" s="227"/>
      <c r="DC28" s="231"/>
      <c r="DD28" s="231"/>
      <c r="DE28" s="231"/>
      <c r="DF28" s="231"/>
      <c r="DG28" s="231"/>
      <c r="DH28" s="231"/>
      <c r="DI28" s="231"/>
      <c r="DJ28" s="231"/>
      <c r="DK28" s="231"/>
      <c r="DL28" s="234" t="str">
        <f t="shared" si="45"/>
        <v>3</v>
      </c>
      <c r="DM28" s="234"/>
      <c r="DN28" s="234"/>
      <c r="DO28" s="234" t="str">
        <f t="shared" si="46"/>
        <v>253</v>
      </c>
      <c r="DP28" s="234"/>
      <c r="DQ28" s="234"/>
      <c r="DR28" s="234" t="str">
        <f t="shared" si="47"/>
        <v>372</v>
      </c>
      <c r="DS28" s="234"/>
      <c r="DT28" s="234"/>
      <c r="DU28" s="234" t="str">
        <f t="shared" si="48"/>
        <v>3</v>
      </c>
      <c r="DV28" s="234"/>
      <c r="DW28" s="234"/>
      <c r="DX28" s="234" t="str">
        <f t="shared" si="49"/>
        <v>3</v>
      </c>
      <c r="DY28" s="234"/>
      <c r="DZ28" s="234"/>
      <c r="EA28" s="234" t="str">
        <f t="shared" si="50"/>
        <v>3</v>
      </c>
      <c r="EB28" s="234"/>
      <c r="EC28" s="234"/>
      <c r="ED28" s="234" t="str">
        <f t="shared" si="51"/>
        <v>3</v>
      </c>
      <c r="EE28" s="234"/>
      <c r="EF28" s="234"/>
      <c r="EG28" s="234" t="str">
        <f t="shared" si="52"/>
        <v>3</v>
      </c>
      <c r="EH28" s="234"/>
      <c r="EI28" s="234"/>
      <c r="EJ28" s="234" t="str">
        <f t="shared" si="53"/>
        <v>3</v>
      </c>
      <c r="EK28" s="234"/>
      <c r="EL28" s="234"/>
      <c r="EM28" s="234" t="str">
        <f t="shared" si="54"/>
        <v>3</v>
      </c>
      <c r="EN28" s="234"/>
      <c r="EO28" s="234"/>
      <c r="EP28" s="234" t="str">
        <f t="shared" si="55"/>
        <v>3</v>
      </c>
      <c r="EQ28" s="234"/>
      <c r="ER28" s="234"/>
      <c r="ES28" s="234" t="str">
        <f t="shared" si="56"/>
        <v>3</v>
      </c>
      <c r="ET28" s="234"/>
      <c r="EU28" s="234"/>
      <c r="EV28" s="234" t="str">
        <f t="shared" si="57"/>
        <v>3</v>
      </c>
      <c r="EW28" s="234"/>
      <c r="EX28" s="234"/>
      <c r="EY28" s="234" t="str">
        <f t="shared" si="58"/>
        <v/>
      </c>
      <c r="EZ28" s="234"/>
      <c r="FA28" s="234"/>
      <c r="FB28" s="234" t="str">
        <f t="shared" si="59"/>
        <v/>
      </c>
      <c r="FC28" s="234"/>
      <c r="FD28" s="234"/>
      <c r="FE28" s="234" t="str">
        <f t="shared" si="60"/>
        <v/>
      </c>
      <c r="FF28" s="234"/>
      <c r="FG28" s="234"/>
      <c r="FH28" s="234" t="str">
        <f t="shared" si="61"/>
        <v/>
      </c>
      <c r="FI28" s="234"/>
      <c r="FJ28" s="234"/>
      <c r="FK28" s="234" t="str">
        <f t="shared" si="62"/>
        <v/>
      </c>
      <c r="FL28" s="234"/>
      <c r="FM28" s="234"/>
      <c r="FN28" s="234" t="str">
        <f t="shared" si="63"/>
        <v/>
      </c>
      <c r="FO28" s="158"/>
      <c r="FP28" s="158"/>
      <c r="FQ28" s="231"/>
      <c r="FR28" s="231"/>
      <c r="FS28" s="231"/>
      <c r="FT28" s="231"/>
      <c r="FU28" s="231"/>
      <c r="FV28" s="231"/>
      <c r="FW28" s="231"/>
      <c r="FX28" s="231"/>
      <c r="FY28" s="150"/>
      <c r="FZ28" s="150"/>
    </row>
    <row r="29" spans="1:182" ht="20.100000000000001" customHeight="1">
      <c r="A29" s="174">
        <f t="shared" si="64"/>
        <v>24</v>
      </c>
      <c r="B29" s="284" t="s">
        <v>266</v>
      </c>
      <c r="C29" s="286"/>
      <c r="D29" s="286"/>
      <c r="E29" s="286"/>
      <c r="F29" s="287"/>
      <c r="G29" s="273"/>
      <c r="H29" s="178"/>
      <c r="I29" s="282">
        <f t="shared" si="0"/>
        <v>0</v>
      </c>
      <c r="J29" s="273"/>
      <c r="K29" s="178"/>
      <c r="L29" s="282">
        <f t="shared" si="1"/>
        <v>0</v>
      </c>
      <c r="M29" s="273"/>
      <c r="N29" s="178"/>
      <c r="O29" s="282">
        <f t="shared" si="2"/>
        <v>0</v>
      </c>
      <c r="P29" s="273"/>
      <c r="Q29" s="178"/>
      <c r="R29" s="282">
        <f t="shared" si="3"/>
        <v>0</v>
      </c>
      <c r="S29" s="273"/>
      <c r="T29" s="178"/>
      <c r="U29" s="282">
        <f t="shared" si="4"/>
        <v>0</v>
      </c>
      <c r="V29" s="273"/>
      <c r="W29" s="178"/>
      <c r="X29" s="282">
        <f t="shared" si="5"/>
        <v>0</v>
      </c>
      <c r="Y29" s="273"/>
      <c r="Z29" s="178"/>
      <c r="AA29" s="282">
        <f t="shared" si="6"/>
        <v>0</v>
      </c>
      <c r="AB29" s="273"/>
      <c r="AC29" s="178"/>
      <c r="AD29" s="282">
        <f t="shared" si="7"/>
        <v>0</v>
      </c>
      <c r="AE29" s="273"/>
      <c r="AF29" s="178"/>
      <c r="AG29" s="282">
        <f t="shared" si="8"/>
        <v>0</v>
      </c>
      <c r="AH29" s="273">
        <v>49</v>
      </c>
      <c r="AI29" s="178">
        <v>3</v>
      </c>
      <c r="AJ29" s="282">
        <f t="shared" si="9"/>
        <v>83.3</v>
      </c>
      <c r="AK29" s="273"/>
      <c r="AL29" s="178"/>
      <c r="AM29" s="282">
        <f t="shared" si="10"/>
        <v>0</v>
      </c>
      <c r="AN29" s="273"/>
      <c r="AO29" s="178"/>
      <c r="AP29" s="282">
        <f t="shared" si="11"/>
        <v>0</v>
      </c>
      <c r="AQ29" s="273"/>
      <c r="AR29" s="178"/>
      <c r="AS29" s="282">
        <f t="shared" si="12"/>
        <v>0</v>
      </c>
      <c r="AT29" s="273"/>
      <c r="AU29" s="178"/>
      <c r="AV29" s="282">
        <f t="shared" si="13"/>
        <v>0</v>
      </c>
      <c r="AW29" s="273"/>
      <c r="AX29" s="178"/>
      <c r="AY29" s="282">
        <f t="shared" si="14"/>
        <v>0</v>
      </c>
      <c r="AZ29" s="273"/>
      <c r="BA29" s="178"/>
      <c r="BB29" s="282">
        <f t="shared" si="15"/>
        <v>0</v>
      </c>
      <c r="BC29" s="273"/>
      <c r="BD29" s="178"/>
      <c r="BE29" s="282">
        <f t="shared" si="16"/>
        <v>0</v>
      </c>
      <c r="BF29" s="273"/>
      <c r="BG29" s="178"/>
      <c r="BH29" s="282">
        <f t="shared" si="17"/>
        <v>0</v>
      </c>
      <c r="BI29" s="177"/>
      <c r="BJ29" s="178"/>
      <c r="BK29" s="282">
        <f t="shared" si="18"/>
        <v>0</v>
      </c>
      <c r="BL29" s="179"/>
      <c r="BM29" s="180">
        <f t="shared" si="19"/>
        <v>83.3</v>
      </c>
      <c r="BN29" s="181">
        <f t="shared" si="20"/>
        <v>49</v>
      </c>
      <c r="BO29" s="289">
        <f t="shared" si="21"/>
        <v>24</v>
      </c>
      <c r="BP29" s="288">
        <f t="shared" si="22"/>
        <v>83.3</v>
      </c>
      <c r="BQ29" s="183">
        <f t="shared" si="23"/>
        <v>9.2555555555555546</v>
      </c>
      <c r="BR29" s="184">
        <f t="shared" si="66"/>
        <v>83.3</v>
      </c>
      <c r="BS29" s="185"/>
      <c r="BT29" s="185"/>
      <c r="BU29" s="185"/>
      <c r="BV29" s="185"/>
      <c r="BW29" s="231"/>
      <c r="BX29" s="228">
        <f t="shared" si="67"/>
        <v>1</v>
      </c>
      <c r="BY29" s="229">
        <f t="shared" si="68"/>
        <v>83.3</v>
      </c>
      <c r="BZ29" s="261">
        <f t="shared" si="69"/>
        <v>0</v>
      </c>
      <c r="CA29" s="262">
        <f t="shared" si="70"/>
        <v>0</v>
      </c>
      <c r="CB29" s="262">
        <f t="shared" si="71"/>
        <v>0</v>
      </c>
      <c r="CC29" s="262">
        <f t="shared" si="72"/>
        <v>0</v>
      </c>
      <c r="CD29" s="262">
        <f t="shared" si="73"/>
        <v>0</v>
      </c>
      <c r="CE29" s="262">
        <f t="shared" si="74"/>
        <v>0</v>
      </c>
      <c r="CF29" s="262">
        <f t="shared" si="75"/>
        <v>0</v>
      </c>
      <c r="CG29" s="262">
        <f t="shared" si="76"/>
        <v>0</v>
      </c>
      <c r="CH29" s="262">
        <f t="shared" si="77"/>
        <v>0</v>
      </c>
      <c r="CI29" s="262">
        <f t="shared" si="78"/>
        <v>83.3</v>
      </c>
      <c r="CJ29" s="262">
        <f t="shared" si="79"/>
        <v>0</v>
      </c>
      <c r="CK29" s="262">
        <f t="shared" si="80"/>
        <v>0</v>
      </c>
      <c r="CL29" s="262">
        <f t="shared" si="81"/>
        <v>0</v>
      </c>
      <c r="CM29" s="262">
        <f t="shared" si="82"/>
        <v>0</v>
      </c>
      <c r="CN29" s="262">
        <f t="shared" si="83"/>
        <v>0</v>
      </c>
      <c r="CO29" s="262">
        <f t="shared" si="84"/>
        <v>0</v>
      </c>
      <c r="CP29" s="262">
        <f t="shared" si="85"/>
        <v>0</v>
      </c>
      <c r="CQ29" s="262">
        <f t="shared" si="86"/>
        <v>0</v>
      </c>
      <c r="CR29" s="262">
        <f t="shared" si="87"/>
        <v>0</v>
      </c>
      <c r="CS29" s="263"/>
      <c r="CT29" s="227"/>
      <c r="CU29" s="227"/>
      <c r="CV29" s="227"/>
      <c r="CW29" s="227"/>
      <c r="CX29" s="227"/>
      <c r="CY29" s="227"/>
      <c r="CZ29" s="227"/>
      <c r="DA29" s="227"/>
      <c r="DB29" s="227"/>
      <c r="DC29" s="231"/>
      <c r="DD29" s="231"/>
      <c r="DE29" s="231"/>
      <c r="DF29" s="231"/>
      <c r="DG29" s="231"/>
      <c r="DH29" s="231"/>
      <c r="DI29" s="231"/>
      <c r="DJ29" s="231"/>
      <c r="DK29" s="231"/>
      <c r="DL29" s="234"/>
      <c r="DM29" s="234"/>
      <c r="DN29" s="234"/>
      <c r="DO29" s="234"/>
      <c r="DP29" s="234"/>
      <c r="DQ29" s="234"/>
      <c r="DR29" s="234"/>
      <c r="DS29" s="234"/>
      <c r="DT29" s="234"/>
      <c r="DU29" s="234"/>
      <c r="DV29" s="234"/>
      <c r="DW29" s="234"/>
      <c r="DX29" s="234"/>
      <c r="DY29" s="234"/>
      <c r="DZ29" s="234"/>
      <c r="EA29" s="234"/>
      <c r="EB29" s="234"/>
      <c r="EC29" s="234"/>
      <c r="ED29" s="234"/>
      <c r="EE29" s="234"/>
      <c r="EF29" s="234"/>
      <c r="EG29" s="234"/>
      <c r="EH29" s="234"/>
      <c r="EI29" s="234"/>
      <c r="EJ29" s="234"/>
      <c r="EK29" s="234"/>
      <c r="EL29" s="234"/>
      <c r="EM29" s="234"/>
      <c r="EN29" s="234"/>
      <c r="EO29" s="234"/>
      <c r="EP29" s="234"/>
      <c r="EQ29" s="234"/>
      <c r="ER29" s="234"/>
      <c r="ES29" s="234"/>
      <c r="ET29" s="234"/>
      <c r="EU29" s="234"/>
      <c r="EV29" s="234"/>
      <c r="EW29" s="234"/>
      <c r="EX29" s="234"/>
      <c r="EY29" s="234"/>
      <c r="EZ29" s="234"/>
      <c r="FA29" s="234"/>
      <c r="FB29" s="234"/>
      <c r="FC29" s="234"/>
      <c r="FD29" s="234"/>
      <c r="FE29" s="234"/>
      <c r="FF29" s="234"/>
      <c r="FG29" s="234"/>
      <c r="FH29" s="234"/>
      <c r="FI29" s="234"/>
      <c r="FJ29" s="234"/>
      <c r="FK29" s="234"/>
      <c r="FL29" s="234"/>
      <c r="FM29" s="234"/>
      <c r="FN29" s="234"/>
      <c r="FO29" s="158"/>
      <c r="FP29" s="158"/>
      <c r="FQ29" s="231"/>
      <c r="FR29" s="231"/>
      <c r="FS29" s="231"/>
      <c r="FT29" s="231"/>
      <c r="FU29" s="231"/>
      <c r="FV29" s="231"/>
      <c r="FW29" s="231"/>
      <c r="FX29" s="231"/>
      <c r="FY29" s="150"/>
      <c r="FZ29" s="150"/>
    </row>
    <row r="30" spans="1:182" ht="20.100000000000001" customHeight="1">
      <c r="A30" s="174">
        <f t="shared" si="64"/>
        <v>25</v>
      </c>
      <c r="B30" s="284" t="s">
        <v>226</v>
      </c>
      <c r="C30" s="285"/>
      <c r="D30" s="286"/>
      <c r="E30" s="286"/>
      <c r="F30" s="287"/>
      <c r="G30" s="273"/>
      <c r="H30" s="178">
        <v>4</v>
      </c>
      <c r="I30" s="282">
        <f t="shared" si="0"/>
        <v>0</v>
      </c>
      <c r="J30" s="273">
        <v>43</v>
      </c>
      <c r="K30" s="178">
        <v>4</v>
      </c>
      <c r="L30" s="282">
        <f t="shared" si="1"/>
        <v>62.111111111111114</v>
      </c>
      <c r="M30" s="273"/>
      <c r="N30" s="178">
        <v>4</v>
      </c>
      <c r="O30" s="282">
        <f t="shared" si="2"/>
        <v>0</v>
      </c>
      <c r="P30" s="273"/>
      <c r="Q30" s="178">
        <v>4</v>
      </c>
      <c r="R30" s="282">
        <f t="shared" si="3"/>
        <v>0</v>
      </c>
      <c r="S30" s="273"/>
      <c r="T30" s="178">
        <v>4</v>
      </c>
      <c r="U30" s="282">
        <f t="shared" si="4"/>
        <v>0</v>
      </c>
      <c r="V30" s="273"/>
      <c r="W30" s="178">
        <v>4</v>
      </c>
      <c r="X30" s="282">
        <f t="shared" si="5"/>
        <v>0</v>
      </c>
      <c r="Y30" s="273"/>
      <c r="Z30" s="178">
        <v>4</v>
      </c>
      <c r="AA30" s="282">
        <f t="shared" si="6"/>
        <v>0</v>
      </c>
      <c r="AB30" s="273"/>
      <c r="AC30" s="178">
        <v>4</v>
      </c>
      <c r="AD30" s="282">
        <f t="shared" si="7"/>
        <v>0</v>
      </c>
      <c r="AE30" s="273"/>
      <c r="AF30" s="178">
        <v>4</v>
      </c>
      <c r="AG30" s="282">
        <f t="shared" si="8"/>
        <v>0</v>
      </c>
      <c r="AH30" s="273"/>
      <c r="AI30" s="178">
        <v>4</v>
      </c>
      <c r="AJ30" s="282">
        <f t="shared" si="9"/>
        <v>0</v>
      </c>
      <c r="AK30" s="273"/>
      <c r="AL30" s="178">
        <v>4</v>
      </c>
      <c r="AM30" s="282">
        <f t="shared" si="10"/>
        <v>0</v>
      </c>
      <c r="AN30" s="273"/>
      <c r="AO30" s="178">
        <v>4</v>
      </c>
      <c r="AP30" s="282">
        <f t="shared" si="11"/>
        <v>0</v>
      </c>
      <c r="AQ30" s="273"/>
      <c r="AR30" s="178">
        <v>4</v>
      </c>
      <c r="AS30" s="282">
        <f t="shared" si="12"/>
        <v>0</v>
      </c>
      <c r="AT30" s="273"/>
      <c r="AU30" s="178"/>
      <c r="AV30" s="282">
        <f t="shared" si="13"/>
        <v>0</v>
      </c>
      <c r="AW30" s="273"/>
      <c r="AX30" s="178"/>
      <c r="AY30" s="282">
        <f t="shared" si="14"/>
        <v>0</v>
      </c>
      <c r="AZ30" s="273"/>
      <c r="BA30" s="178"/>
      <c r="BB30" s="282">
        <f t="shared" si="15"/>
        <v>0</v>
      </c>
      <c r="BC30" s="273"/>
      <c r="BD30" s="178"/>
      <c r="BE30" s="282">
        <f t="shared" si="16"/>
        <v>0</v>
      </c>
      <c r="BF30" s="273"/>
      <c r="BG30" s="178"/>
      <c r="BH30" s="282">
        <f t="shared" si="17"/>
        <v>0</v>
      </c>
      <c r="BI30" s="177"/>
      <c r="BJ30" s="178"/>
      <c r="BK30" s="282">
        <f t="shared" si="18"/>
        <v>0</v>
      </c>
      <c r="BL30" s="179"/>
      <c r="BM30" s="180">
        <f t="shared" si="19"/>
        <v>62.111111111111114</v>
      </c>
      <c r="BN30" s="181">
        <f t="shared" si="20"/>
        <v>43</v>
      </c>
      <c r="BO30" s="289">
        <f t="shared" si="21"/>
        <v>25</v>
      </c>
      <c r="BP30" s="288">
        <f t="shared" si="22"/>
        <v>62.111111111111114</v>
      </c>
      <c r="BQ30" s="183">
        <f t="shared" si="23"/>
        <v>6.901234567901235</v>
      </c>
      <c r="BR30" s="184">
        <f t="shared" ref="BR30:BR40" si="88">BP30/BX30</f>
        <v>62.111111111111114</v>
      </c>
      <c r="BS30" s="185"/>
      <c r="BT30" s="185"/>
      <c r="BU30" s="185"/>
      <c r="BV30" s="185"/>
      <c r="BW30" s="231"/>
      <c r="BX30" s="228">
        <f t="shared" ref="BX30:BX40" si="89">COUNTIF(BZ30:CS30,"&gt;1")</f>
        <v>1</v>
      </c>
      <c r="BY30" s="229">
        <f t="shared" ref="BY30:BY40" si="90">SUM(BZ30:CS30)</f>
        <v>62.111111111111114</v>
      </c>
      <c r="BZ30" s="261">
        <f t="shared" ref="BZ30:BZ40" si="91">I30</f>
        <v>0</v>
      </c>
      <c r="CA30" s="262">
        <f t="shared" ref="CA30:CA40" si="92">L30</f>
        <v>62.111111111111114</v>
      </c>
      <c r="CB30" s="262">
        <f t="shared" ref="CB30:CB40" si="93">O30</f>
        <v>0</v>
      </c>
      <c r="CC30" s="262">
        <f t="shared" ref="CC30:CC40" si="94">R30</f>
        <v>0</v>
      </c>
      <c r="CD30" s="262">
        <f t="shared" ref="CD30:CD40" si="95">U30</f>
        <v>0</v>
      </c>
      <c r="CE30" s="262">
        <f t="shared" ref="CE30:CE40" si="96">X30</f>
        <v>0</v>
      </c>
      <c r="CF30" s="262">
        <f t="shared" ref="CF30:CF40" si="97">AA30</f>
        <v>0</v>
      </c>
      <c r="CG30" s="262">
        <f t="shared" ref="CG30:CG40" si="98">AD30</f>
        <v>0</v>
      </c>
      <c r="CH30" s="262">
        <f t="shared" ref="CH30:CH40" si="99">AG30</f>
        <v>0</v>
      </c>
      <c r="CI30" s="262">
        <f t="shared" ref="CI30:CI40" si="100">AJ30</f>
        <v>0</v>
      </c>
      <c r="CJ30" s="262">
        <f t="shared" ref="CJ30:CJ40" si="101">AM30</f>
        <v>0</v>
      </c>
      <c r="CK30" s="262">
        <f t="shared" ref="CK30:CK40" si="102">AP30</f>
        <v>0</v>
      </c>
      <c r="CL30" s="262">
        <f t="shared" ref="CL30:CL40" si="103">AS30</f>
        <v>0</v>
      </c>
      <c r="CM30" s="262">
        <f t="shared" ref="CM30:CM40" si="104">AV30</f>
        <v>0</v>
      </c>
      <c r="CN30" s="262">
        <f t="shared" ref="CN30:CN40" si="105">AY30</f>
        <v>0</v>
      </c>
      <c r="CO30" s="262">
        <f t="shared" ref="CO30:CO40" si="106">BB30</f>
        <v>0</v>
      </c>
      <c r="CP30" s="262">
        <f t="shared" ref="CP30:CP40" si="107">BE30</f>
        <v>0</v>
      </c>
      <c r="CQ30" s="262">
        <f t="shared" ref="CQ30:CQ40" si="108">BH30</f>
        <v>0</v>
      </c>
      <c r="CR30" s="262">
        <f t="shared" ref="CR30:CR40" si="109">BK30</f>
        <v>0</v>
      </c>
      <c r="CS30" s="263"/>
      <c r="CT30" s="227"/>
      <c r="CU30" s="227"/>
      <c r="CV30" s="227"/>
      <c r="CW30" s="227"/>
      <c r="CX30" s="227"/>
      <c r="CY30" s="227"/>
      <c r="CZ30" s="227"/>
      <c r="DA30" s="227"/>
      <c r="DB30" s="227"/>
      <c r="DC30" s="231"/>
      <c r="DD30" s="231"/>
      <c r="DE30" s="231"/>
      <c r="DF30" s="231"/>
      <c r="DG30" s="231"/>
      <c r="DH30" s="231"/>
      <c r="DI30" s="231"/>
      <c r="DJ30" s="231"/>
      <c r="DK30" s="231"/>
      <c r="DL30" s="234"/>
      <c r="DM30" s="234"/>
      <c r="DN30" s="234"/>
      <c r="DO30" s="234"/>
      <c r="DP30" s="234"/>
      <c r="DQ30" s="234"/>
      <c r="DR30" s="234"/>
      <c r="DS30" s="234"/>
      <c r="DT30" s="234"/>
      <c r="DU30" s="234"/>
      <c r="DV30" s="234"/>
      <c r="DW30" s="234"/>
      <c r="DX30" s="234"/>
      <c r="DY30" s="234"/>
      <c r="DZ30" s="234"/>
      <c r="EA30" s="234"/>
      <c r="EB30" s="234"/>
      <c r="EC30" s="234"/>
      <c r="ED30" s="234"/>
      <c r="EE30" s="234"/>
      <c r="EF30" s="234"/>
      <c r="EG30" s="234"/>
      <c r="EH30" s="234"/>
      <c r="EI30" s="234"/>
      <c r="EJ30" s="234"/>
      <c r="EK30" s="234"/>
      <c r="EL30" s="234"/>
      <c r="EM30" s="234"/>
      <c r="EN30" s="234"/>
      <c r="EO30" s="234"/>
      <c r="EP30" s="234"/>
      <c r="EQ30" s="234"/>
      <c r="ER30" s="234"/>
      <c r="ES30" s="234"/>
      <c r="ET30" s="234"/>
      <c r="EU30" s="234"/>
      <c r="EV30" s="234"/>
      <c r="EW30" s="234"/>
      <c r="EX30" s="234"/>
      <c r="EY30" s="234"/>
      <c r="EZ30" s="234"/>
      <c r="FA30" s="234"/>
      <c r="FB30" s="234"/>
      <c r="FC30" s="234"/>
      <c r="FD30" s="234"/>
      <c r="FE30" s="234"/>
      <c r="FF30" s="234"/>
      <c r="FG30" s="234"/>
      <c r="FH30" s="234"/>
      <c r="FI30" s="234"/>
      <c r="FJ30" s="234"/>
      <c r="FK30" s="234"/>
      <c r="FL30" s="234"/>
      <c r="FM30" s="234"/>
      <c r="FN30" s="234"/>
      <c r="FO30" s="158"/>
      <c r="FP30" s="158"/>
      <c r="FQ30" s="231"/>
      <c r="FR30" s="231"/>
      <c r="FS30" s="231"/>
      <c r="FT30" s="231"/>
      <c r="FU30" s="231"/>
      <c r="FV30" s="231"/>
      <c r="FW30" s="231"/>
      <c r="FX30" s="231"/>
      <c r="FY30" s="150"/>
      <c r="FZ30" s="150"/>
    </row>
    <row r="31" spans="1:182" ht="20.100000000000001" customHeight="1">
      <c r="A31" s="174">
        <f t="shared" si="64"/>
        <v>26</v>
      </c>
      <c r="B31" s="284" t="s">
        <v>10</v>
      </c>
      <c r="C31" s="285"/>
      <c r="D31" s="286"/>
      <c r="E31" s="286"/>
      <c r="F31" s="287"/>
      <c r="G31" s="273"/>
      <c r="H31" s="178">
        <v>2</v>
      </c>
      <c r="I31" s="282">
        <f t="shared" si="0"/>
        <v>0</v>
      </c>
      <c r="J31" s="273"/>
      <c r="K31" s="178">
        <v>2</v>
      </c>
      <c r="L31" s="282">
        <f t="shared" si="1"/>
        <v>0</v>
      </c>
      <c r="M31" s="273"/>
      <c r="N31" s="178">
        <v>2</v>
      </c>
      <c r="O31" s="282">
        <f t="shared" si="2"/>
        <v>0</v>
      </c>
      <c r="P31" s="273"/>
      <c r="Q31" s="178">
        <v>2</v>
      </c>
      <c r="R31" s="282">
        <f t="shared" si="3"/>
        <v>0</v>
      </c>
      <c r="S31" s="273"/>
      <c r="T31" s="178">
        <v>2</v>
      </c>
      <c r="U31" s="282">
        <f t="shared" si="4"/>
        <v>0</v>
      </c>
      <c r="V31" s="273"/>
      <c r="W31" s="178">
        <v>2</v>
      </c>
      <c r="X31" s="282">
        <f t="shared" si="5"/>
        <v>0</v>
      </c>
      <c r="Y31" s="273"/>
      <c r="Z31" s="178">
        <v>2</v>
      </c>
      <c r="AA31" s="282">
        <f t="shared" si="6"/>
        <v>0</v>
      </c>
      <c r="AB31" s="273"/>
      <c r="AC31" s="178">
        <v>2</v>
      </c>
      <c r="AD31" s="282">
        <f t="shared" si="7"/>
        <v>0</v>
      </c>
      <c r="AE31" s="273"/>
      <c r="AF31" s="178">
        <v>2</v>
      </c>
      <c r="AG31" s="282">
        <f t="shared" si="8"/>
        <v>0</v>
      </c>
      <c r="AH31" s="273"/>
      <c r="AI31" s="178">
        <v>2</v>
      </c>
      <c r="AJ31" s="282">
        <f t="shared" si="9"/>
        <v>0</v>
      </c>
      <c r="AK31" s="273"/>
      <c r="AL31" s="178">
        <v>2</v>
      </c>
      <c r="AM31" s="282">
        <f t="shared" si="10"/>
        <v>0</v>
      </c>
      <c r="AN31" s="273"/>
      <c r="AO31" s="178">
        <v>2</v>
      </c>
      <c r="AP31" s="282">
        <f t="shared" si="11"/>
        <v>0</v>
      </c>
      <c r="AQ31" s="273"/>
      <c r="AR31" s="178">
        <v>2</v>
      </c>
      <c r="AS31" s="282">
        <f t="shared" si="12"/>
        <v>0</v>
      </c>
      <c r="AT31" s="273"/>
      <c r="AU31" s="178"/>
      <c r="AV31" s="282">
        <f t="shared" si="13"/>
        <v>0</v>
      </c>
      <c r="AW31" s="273"/>
      <c r="AX31" s="178"/>
      <c r="AY31" s="282">
        <f t="shared" si="14"/>
        <v>0</v>
      </c>
      <c r="AZ31" s="273"/>
      <c r="BA31" s="178"/>
      <c r="BB31" s="282">
        <f t="shared" si="15"/>
        <v>0</v>
      </c>
      <c r="BC31" s="273"/>
      <c r="BD31" s="178"/>
      <c r="BE31" s="282">
        <f t="shared" si="16"/>
        <v>0</v>
      </c>
      <c r="BF31" s="273"/>
      <c r="BG31" s="178"/>
      <c r="BH31" s="282">
        <f t="shared" si="17"/>
        <v>0</v>
      </c>
      <c r="BI31" s="177"/>
      <c r="BJ31" s="178"/>
      <c r="BK31" s="282">
        <f t="shared" si="18"/>
        <v>0</v>
      </c>
      <c r="BL31" s="179"/>
      <c r="BM31" s="180">
        <f t="shared" si="19"/>
        <v>0</v>
      </c>
      <c r="BN31" s="181">
        <f t="shared" si="20"/>
        <v>0</v>
      </c>
      <c r="BO31" s="289">
        <f t="shared" si="21"/>
        <v>26</v>
      </c>
      <c r="BP31" s="288">
        <f t="shared" si="22"/>
        <v>0</v>
      </c>
      <c r="BQ31" s="183">
        <f t="shared" si="23"/>
        <v>0</v>
      </c>
      <c r="BR31" s="184" t="e">
        <f t="shared" si="88"/>
        <v>#DIV/0!</v>
      </c>
      <c r="BS31" s="185"/>
      <c r="BT31" s="185"/>
      <c r="BU31" s="185"/>
      <c r="BV31" s="185"/>
      <c r="BW31" s="231"/>
      <c r="BX31" s="228">
        <f t="shared" si="89"/>
        <v>0</v>
      </c>
      <c r="BY31" s="229">
        <f t="shared" si="90"/>
        <v>0</v>
      </c>
      <c r="BZ31" s="261">
        <f t="shared" si="91"/>
        <v>0</v>
      </c>
      <c r="CA31" s="262">
        <f t="shared" si="92"/>
        <v>0</v>
      </c>
      <c r="CB31" s="262">
        <f t="shared" si="93"/>
        <v>0</v>
      </c>
      <c r="CC31" s="262">
        <f t="shared" si="94"/>
        <v>0</v>
      </c>
      <c r="CD31" s="262">
        <f t="shared" si="95"/>
        <v>0</v>
      </c>
      <c r="CE31" s="262">
        <f t="shared" si="96"/>
        <v>0</v>
      </c>
      <c r="CF31" s="262">
        <f t="shared" si="97"/>
        <v>0</v>
      </c>
      <c r="CG31" s="262">
        <f t="shared" si="98"/>
        <v>0</v>
      </c>
      <c r="CH31" s="262">
        <f t="shared" si="99"/>
        <v>0</v>
      </c>
      <c r="CI31" s="262">
        <f t="shared" si="100"/>
        <v>0</v>
      </c>
      <c r="CJ31" s="262">
        <f t="shared" si="101"/>
        <v>0</v>
      </c>
      <c r="CK31" s="262">
        <f t="shared" si="102"/>
        <v>0</v>
      </c>
      <c r="CL31" s="262">
        <f t="shared" si="103"/>
        <v>0</v>
      </c>
      <c r="CM31" s="262">
        <f t="shared" si="104"/>
        <v>0</v>
      </c>
      <c r="CN31" s="262">
        <f t="shared" si="105"/>
        <v>0</v>
      </c>
      <c r="CO31" s="262">
        <f t="shared" si="106"/>
        <v>0</v>
      </c>
      <c r="CP31" s="262">
        <f t="shared" si="107"/>
        <v>0</v>
      </c>
      <c r="CQ31" s="262">
        <f t="shared" si="108"/>
        <v>0</v>
      </c>
      <c r="CR31" s="262">
        <f t="shared" si="109"/>
        <v>0</v>
      </c>
      <c r="CS31" s="263"/>
      <c r="CT31" s="227"/>
      <c r="CU31" s="227"/>
      <c r="CV31" s="227"/>
      <c r="CW31" s="227"/>
      <c r="CX31" s="227"/>
      <c r="CY31" s="227"/>
      <c r="CZ31" s="227"/>
      <c r="DA31" s="227"/>
      <c r="DB31" s="227"/>
      <c r="DC31" s="231"/>
      <c r="DD31" s="231"/>
      <c r="DE31" s="231"/>
      <c r="DF31" s="231"/>
      <c r="DG31" s="231"/>
      <c r="DH31" s="231"/>
      <c r="DI31" s="231"/>
      <c r="DJ31" s="231"/>
      <c r="DK31" s="231"/>
      <c r="DL31" s="234" t="str">
        <f t="shared" si="45"/>
        <v>2</v>
      </c>
      <c r="DM31" s="234"/>
      <c r="DN31" s="234"/>
      <c r="DO31" s="234" t="str">
        <f t="shared" si="46"/>
        <v>2</v>
      </c>
      <c r="DP31" s="234"/>
      <c r="DQ31" s="234"/>
      <c r="DR31" s="234" t="str">
        <f t="shared" si="47"/>
        <v>2</v>
      </c>
      <c r="DS31" s="234"/>
      <c r="DT31" s="234"/>
      <c r="DU31" s="234" t="str">
        <f t="shared" si="48"/>
        <v>2</v>
      </c>
      <c r="DV31" s="234"/>
      <c r="DW31" s="234"/>
      <c r="DX31" s="234" t="str">
        <f t="shared" si="49"/>
        <v>2</v>
      </c>
      <c r="DY31" s="234"/>
      <c r="DZ31" s="234"/>
      <c r="EA31" s="234" t="str">
        <f t="shared" si="50"/>
        <v>2</v>
      </c>
      <c r="EB31" s="234"/>
      <c r="EC31" s="234"/>
      <c r="ED31" s="234" t="str">
        <f t="shared" si="51"/>
        <v>2</v>
      </c>
      <c r="EE31" s="234"/>
      <c r="EF31" s="234"/>
      <c r="EG31" s="234" t="str">
        <f t="shared" si="52"/>
        <v>2</v>
      </c>
      <c r="EH31" s="234"/>
      <c r="EI31" s="234"/>
      <c r="EJ31" s="234" t="str">
        <f t="shared" si="53"/>
        <v>2</v>
      </c>
      <c r="EK31" s="234"/>
      <c r="EL31" s="234"/>
      <c r="EM31" s="234" t="str">
        <f t="shared" si="54"/>
        <v>2</v>
      </c>
      <c r="EN31" s="234"/>
      <c r="EO31" s="234"/>
      <c r="EP31" s="234" t="str">
        <f t="shared" si="55"/>
        <v>2</v>
      </c>
      <c r="EQ31" s="234"/>
      <c r="ER31" s="234"/>
      <c r="ES31" s="234" t="str">
        <f t="shared" si="56"/>
        <v>2</v>
      </c>
      <c r="ET31" s="234"/>
      <c r="EU31" s="234"/>
      <c r="EV31" s="234" t="str">
        <f t="shared" si="57"/>
        <v>2</v>
      </c>
      <c r="EW31" s="234"/>
      <c r="EX31" s="234"/>
      <c r="EY31" s="234" t="str">
        <f t="shared" si="58"/>
        <v/>
      </c>
      <c r="EZ31" s="234"/>
      <c r="FA31" s="234"/>
      <c r="FB31" s="234" t="str">
        <f t="shared" si="59"/>
        <v/>
      </c>
      <c r="FC31" s="234"/>
      <c r="FD31" s="234"/>
      <c r="FE31" s="234" t="str">
        <f t="shared" si="60"/>
        <v/>
      </c>
      <c r="FF31" s="234"/>
      <c r="FG31" s="234"/>
      <c r="FH31" s="234" t="str">
        <f t="shared" si="61"/>
        <v/>
      </c>
      <c r="FI31" s="234"/>
      <c r="FJ31" s="234"/>
      <c r="FK31" s="234" t="str">
        <f t="shared" si="62"/>
        <v/>
      </c>
      <c r="FL31" s="234"/>
      <c r="FM31" s="234"/>
      <c r="FN31" s="234" t="str">
        <f t="shared" si="63"/>
        <v/>
      </c>
      <c r="FO31" s="158"/>
      <c r="FP31" s="158"/>
      <c r="FQ31" s="231"/>
      <c r="FR31" s="231"/>
      <c r="FS31" s="231"/>
      <c r="FT31" s="231"/>
      <c r="FU31" s="231"/>
      <c r="FV31" s="231"/>
      <c r="FW31" s="231"/>
      <c r="FX31" s="231"/>
      <c r="FY31" s="150"/>
      <c r="FZ31" s="150"/>
    </row>
    <row r="32" spans="1:182" ht="20.100000000000001" customHeight="1">
      <c r="A32" s="174">
        <f t="shared" si="64"/>
        <v>26</v>
      </c>
      <c r="B32" s="284" t="s">
        <v>225</v>
      </c>
      <c r="C32" s="285"/>
      <c r="D32" s="286"/>
      <c r="E32" s="286"/>
      <c r="F32" s="287"/>
      <c r="G32" s="273"/>
      <c r="H32" s="178">
        <v>3</v>
      </c>
      <c r="I32" s="282">
        <f t="shared" si="0"/>
        <v>0</v>
      </c>
      <c r="J32" s="273"/>
      <c r="K32" s="178">
        <v>3</v>
      </c>
      <c r="L32" s="282">
        <f t="shared" si="1"/>
        <v>0</v>
      </c>
      <c r="M32" s="273"/>
      <c r="N32" s="178">
        <v>3</v>
      </c>
      <c r="O32" s="282">
        <f t="shared" si="2"/>
        <v>0</v>
      </c>
      <c r="P32" s="273"/>
      <c r="Q32" s="178">
        <v>3</v>
      </c>
      <c r="R32" s="282">
        <f t="shared" si="3"/>
        <v>0</v>
      </c>
      <c r="S32" s="273"/>
      <c r="T32" s="178">
        <v>3</v>
      </c>
      <c r="U32" s="282">
        <f t="shared" si="4"/>
        <v>0</v>
      </c>
      <c r="V32" s="273"/>
      <c r="W32" s="178">
        <v>3</v>
      </c>
      <c r="X32" s="282">
        <f t="shared" si="5"/>
        <v>0</v>
      </c>
      <c r="Y32" s="273"/>
      <c r="Z32" s="178">
        <v>3</v>
      </c>
      <c r="AA32" s="282">
        <f t="shared" si="6"/>
        <v>0</v>
      </c>
      <c r="AB32" s="273"/>
      <c r="AC32" s="178">
        <v>3</v>
      </c>
      <c r="AD32" s="282">
        <f t="shared" si="7"/>
        <v>0</v>
      </c>
      <c r="AE32" s="273"/>
      <c r="AF32" s="178">
        <v>3</v>
      </c>
      <c r="AG32" s="282">
        <f t="shared" si="8"/>
        <v>0</v>
      </c>
      <c r="AH32" s="273"/>
      <c r="AI32" s="178">
        <v>3</v>
      </c>
      <c r="AJ32" s="282">
        <f t="shared" si="9"/>
        <v>0</v>
      </c>
      <c r="AK32" s="273"/>
      <c r="AL32" s="178">
        <v>3</v>
      </c>
      <c r="AM32" s="282">
        <f t="shared" si="10"/>
        <v>0</v>
      </c>
      <c r="AN32" s="273"/>
      <c r="AO32" s="178">
        <v>3</v>
      </c>
      <c r="AP32" s="282">
        <f t="shared" si="11"/>
        <v>0</v>
      </c>
      <c r="AQ32" s="273"/>
      <c r="AR32" s="178">
        <v>3</v>
      </c>
      <c r="AS32" s="282">
        <f t="shared" si="12"/>
        <v>0</v>
      </c>
      <c r="AT32" s="273"/>
      <c r="AU32" s="178"/>
      <c r="AV32" s="282">
        <f t="shared" si="13"/>
        <v>0</v>
      </c>
      <c r="AW32" s="273"/>
      <c r="AX32" s="178"/>
      <c r="AY32" s="282">
        <f t="shared" si="14"/>
        <v>0</v>
      </c>
      <c r="AZ32" s="273"/>
      <c r="BA32" s="178"/>
      <c r="BB32" s="282">
        <f t="shared" si="15"/>
        <v>0</v>
      </c>
      <c r="BC32" s="273"/>
      <c r="BD32" s="178"/>
      <c r="BE32" s="282">
        <f t="shared" si="16"/>
        <v>0</v>
      </c>
      <c r="BF32" s="273"/>
      <c r="BG32" s="178"/>
      <c r="BH32" s="282">
        <f t="shared" si="17"/>
        <v>0</v>
      </c>
      <c r="BI32" s="177"/>
      <c r="BJ32" s="178"/>
      <c r="BK32" s="282">
        <f t="shared" si="18"/>
        <v>0</v>
      </c>
      <c r="BL32" s="179"/>
      <c r="BM32" s="180">
        <f t="shared" si="19"/>
        <v>0</v>
      </c>
      <c r="BN32" s="181">
        <f t="shared" si="20"/>
        <v>0</v>
      </c>
      <c r="BO32" s="289">
        <f t="shared" si="21"/>
        <v>26</v>
      </c>
      <c r="BP32" s="288">
        <f t="shared" si="22"/>
        <v>0</v>
      </c>
      <c r="BQ32" s="183">
        <f t="shared" si="23"/>
        <v>0</v>
      </c>
      <c r="BR32" s="184" t="e">
        <f t="shared" si="88"/>
        <v>#DIV/0!</v>
      </c>
      <c r="BS32" s="185"/>
      <c r="BT32" s="185"/>
      <c r="BU32" s="185"/>
      <c r="BV32" s="185"/>
      <c r="BW32" s="231"/>
      <c r="BX32" s="228">
        <f t="shared" si="89"/>
        <v>0</v>
      </c>
      <c r="BY32" s="229">
        <f t="shared" si="90"/>
        <v>0</v>
      </c>
      <c r="BZ32" s="261">
        <f t="shared" si="91"/>
        <v>0</v>
      </c>
      <c r="CA32" s="262">
        <f t="shared" si="92"/>
        <v>0</v>
      </c>
      <c r="CB32" s="262">
        <f t="shared" si="93"/>
        <v>0</v>
      </c>
      <c r="CC32" s="262">
        <f t="shared" si="94"/>
        <v>0</v>
      </c>
      <c r="CD32" s="262">
        <f t="shared" si="95"/>
        <v>0</v>
      </c>
      <c r="CE32" s="262">
        <f t="shared" si="96"/>
        <v>0</v>
      </c>
      <c r="CF32" s="262">
        <f t="shared" si="97"/>
        <v>0</v>
      </c>
      <c r="CG32" s="262">
        <f t="shared" si="98"/>
        <v>0</v>
      </c>
      <c r="CH32" s="262">
        <f t="shared" si="99"/>
        <v>0</v>
      </c>
      <c r="CI32" s="262">
        <f t="shared" si="100"/>
        <v>0</v>
      </c>
      <c r="CJ32" s="262">
        <f t="shared" si="101"/>
        <v>0</v>
      </c>
      <c r="CK32" s="262">
        <f t="shared" si="102"/>
        <v>0</v>
      </c>
      <c r="CL32" s="262">
        <f t="shared" si="103"/>
        <v>0</v>
      </c>
      <c r="CM32" s="262">
        <f t="shared" si="104"/>
        <v>0</v>
      </c>
      <c r="CN32" s="262">
        <f t="shared" si="105"/>
        <v>0</v>
      </c>
      <c r="CO32" s="262">
        <f t="shared" si="106"/>
        <v>0</v>
      </c>
      <c r="CP32" s="262">
        <f t="shared" si="107"/>
        <v>0</v>
      </c>
      <c r="CQ32" s="262">
        <f t="shared" si="108"/>
        <v>0</v>
      </c>
      <c r="CR32" s="262">
        <f t="shared" si="109"/>
        <v>0</v>
      </c>
      <c r="CS32" s="263"/>
      <c r="CT32" s="227"/>
      <c r="CU32" s="227"/>
      <c r="CV32" s="227"/>
      <c r="CW32" s="227"/>
      <c r="CX32" s="227"/>
      <c r="CY32" s="227"/>
      <c r="CZ32" s="227"/>
      <c r="DA32" s="227"/>
      <c r="DB32" s="227"/>
      <c r="DC32" s="231"/>
      <c r="DD32" s="231"/>
      <c r="DE32" s="231"/>
      <c r="DF32" s="231"/>
      <c r="DG32" s="231"/>
      <c r="DH32" s="231"/>
      <c r="DI32" s="231"/>
      <c r="DJ32" s="231"/>
      <c r="DK32" s="231"/>
      <c r="DL32" s="234"/>
      <c r="DM32" s="234"/>
      <c r="DN32" s="234"/>
      <c r="DO32" s="234"/>
      <c r="DP32" s="234"/>
      <c r="DQ32" s="234"/>
      <c r="DR32" s="234"/>
      <c r="DS32" s="234"/>
      <c r="DT32" s="234"/>
      <c r="DU32" s="234"/>
      <c r="DV32" s="234"/>
      <c r="DW32" s="234"/>
      <c r="DX32" s="234"/>
      <c r="DY32" s="234"/>
      <c r="DZ32" s="234"/>
      <c r="EA32" s="234"/>
      <c r="EB32" s="234"/>
      <c r="EC32" s="234"/>
      <c r="ED32" s="234"/>
      <c r="EE32" s="234"/>
      <c r="EF32" s="234"/>
      <c r="EG32" s="234"/>
      <c r="EH32" s="234"/>
      <c r="EI32" s="234"/>
      <c r="EJ32" s="234"/>
      <c r="EK32" s="234"/>
      <c r="EL32" s="234"/>
      <c r="EM32" s="234"/>
      <c r="EN32" s="234"/>
      <c r="EO32" s="234"/>
      <c r="EP32" s="234"/>
      <c r="EQ32" s="234"/>
      <c r="ER32" s="234"/>
      <c r="ES32" s="234"/>
      <c r="ET32" s="234"/>
      <c r="EU32" s="234"/>
      <c r="EV32" s="234"/>
      <c r="EW32" s="234"/>
      <c r="EX32" s="234"/>
      <c r="EY32" s="234"/>
      <c r="EZ32" s="234"/>
      <c r="FA32" s="234"/>
      <c r="FB32" s="234"/>
      <c r="FC32" s="234"/>
      <c r="FD32" s="234"/>
      <c r="FE32" s="234"/>
      <c r="FF32" s="234"/>
      <c r="FG32" s="234"/>
      <c r="FH32" s="234"/>
      <c r="FI32" s="234"/>
      <c r="FJ32" s="234"/>
      <c r="FK32" s="234"/>
      <c r="FL32" s="234"/>
      <c r="FM32" s="234"/>
      <c r="FN32" s="234"/>
      <c r="FO32" s="158"/>
      <c r="FP32" s="158"/>
      <c r="FQ32" s="231"/>
      <c r="FR32" s="231"/>
      <c r="FS32" s="231"/>
      <c r="FT32" s="231"/>
      <c r="FU32" s="231"/>
      <c r="FV32" s="231"/>
      <c r="FW32" s="231"/>
      <c r="FX32" s="231"/>
      <c r="FY32" s="150"/>
      <c r="FZ32" s="150"/>
    </row>
    <row r="33" spans="1:182" ht="20.100000000000001" hidden="1" customHeight="1">
      <c r="A33" s="174">
        <f t="shared" si="64"/>
        <v>26</v>
      </c>
      <c r="B33" s="274"/>
      <c r="C33" s="175"/>
      <c r="D33" s="175"/>
      <c r="E33" s="175"/>
      <c r="F33" s="176"/>
      <c r="G33" s="273"/>
      <c r="H33" s="178"/>
      <c r="I33" s="282">
        <f t="shared" ref="I33:I40" si="110">IF(H33=1,G33*100/$G$3)+IF(H33=2,G33*101/$G$3)+IF(H33=3,G33*102/$G$3)+IF(H33=4,G33*104/$G$3)</f>
        <v>0</v>
      </c>
      <c r="J33" s="273"/>
      <c r="K33" s="178"/>
      <c r="L33" s="282">
        <f t="shared" ref="L33:L40" si="111">IF(K33=1,J33*100/$J$3)+IF(K33=2,J33*101/$J$3)+IF(K33=3,J33*102/$J$3)+IF(K33=4,J33*104/$J$3)</f>
        <v>0</v>
      </c>
      <c r="M33" s="273"/>
      <c r="N33" s="178"/>
      <c r="O33" s="282">
        <f t="shared" ref="O33:O40" si="112">IF(N33=1,M33*100/$M$3)+IF(N33=2,M33*101/$M$3)+IF(N33=3,M33*102/$M$3)+IF(N33=4,M33*104/$M$3)</f>
        <v>0</v>
      </c>
      <c r="P33" s="273"/>
      <c r="Q33" s="178"/>
      <c r="R33" s="282">
        <f t="shared" ref="R33:R40" si="113">IF(Q33=1,P33*100/$P$3)+IF(Q33=2,P33*101/$P$3)+IF(Q33=3,P33*102/$P$3)+IF(Q33=4,P33*104/$P$3)</f>
        <v>0</v>
      </c>
      <c r="S33" s="273"/>
      <c r="T33" s="178"/>
      <c r="U33" s="282">
        <f t="shared" ref="U33:U40" si="114">IF(T33=1,S33*100/$S$3)+IF(T33=2,S33*101/$S$3)+IF(T33=3,S33*102/$S$3)+IF(T33=4,S33*104/$S$3)</f>
        <v>0</v>
      </c>
      <c r="V33" s="273"/>
      <c r="W33" s="178"/>
      <c r="X33" s="282">
        <f t="shared" ref="X33:X40" si="115">IF(W33=1,V33*100/$V$3)+IF(W33=2,V33*101/$V$3)+IF(W33=3,V33*102/$V$3)+IF(W33=4,V33*104/$V$3)</f>
        <v>0</v>
      </c>
      <c r="Y33" s="273"/>
      <c r="Z33" s="178"/>
      <c r="AA33" s="282">
        <f t="shared" ref="AA33:AA40" si="116">IF(Z33=1,Y33*100/$Y$3)+IF(Z33=2,Y33*101/$Y$3)+IF(Z33=3,Y33*102/$Y$3)+IF(Z33=4,Y33*104/$Y$3)</f>
        <v>0</v>
      </c>
      <c r="AB33" s="273"/>
      <c r="AC33" s="178"/>
      <c r="AD33" s="282">
        <f t="shared" ref="AD33:AD40" si="117">IF(AC33=1,AB33*100/$AB$3)+IF(AC33=2,AB33*101/$AB$3)+IF(AC33=3,AB33*102/$AB$3)+IF(AC33=4,AB33*104/$AB$3)</f>
        <v>0</v>
      </c>
      <c r="AE33" s="273"/>
      <c r="AF33" s="178"/>
      <c r="AG33" s="282">
        <f t="shared" ref="AG33:AG40" si="118">IF(AF33=1,AE33*100/$AE$3)+IF(AF33=2,AE33*101/$AE$3)+IF(AF33=3,AE33*102/$AE$3)+IF(AF33=4,AE33*104/$AE$3)</f>
        <v>0</v>
      </c>
      <c r="AH33" s="273"/>
      <c r="AI33" s="178"/>
      <c r="AJ33" s="282">
        <f t="shared" ref="AJ33:AJ40" si="119">IF(AI33=1,AH33*100/$AH$3)+IF(AI33=2,AH33*101/$AH$3)+IF(AI33=3,AH33*102/$AH$3)+IF(AI33=4,AH33*104/$AH$3)</f>
        <v>0</v>
      </c>
      <c r="AK33" s="273"/>
      <c r="AL33" s="178"/>
      <c r="AM33" s="282">
        <f t="shared" ref="AM33:AM40" si="120">IF(AL33=1,AK33*100/$AK$3)+IF(AL33=2,AK33*101/$AK$3)+IF(AL33=3,AK33*102/$AK$3)+IF(AL33=4,AK33*104/$AK$3)</f>
        <v>0</v>
      </c>
      <c r="AN33" s="273"/>
      <c r="AO33" s="178"/>
      <c r="AP33" s="282">
        <f t="shared" ref="AP33:AP40" si="121">IF(AO33=1,AN33*100/$AN$3)+IF(AO33=2,AN33*101/$AN$3)+IF(AO33=3,AN33*102/$AN$3)+IF(AO33=4,AN33*104/$AN$3)</f>
        <v>0</v>
      </c>
      <c r="AQ33" s="273"/>
      <c r="AR33" s="178"/>
      <c r="AS33" s="282">
        <f t="shared" ref="AS33:AS40" si="122">IF(AR33=1,AQ33*100/$AQ$3)+IF(AR33=2,AQ33*101/$AQ$3)+IF(AR33=3,AQ33*102/$AQ$3)+IF(AR33=4,AQ33*104/$AQ$3)</f>
        <v>0</v>
      </c>
      <c r="AT33" s="273"/>
      <c r="AU33" s="178"/>
      <c r="AV33" s="282">
        <f t="shared" ref="AV33:AV40" si="123">IF(AU33=1,AT33*100/$AT$3)+IF(AU33=2,AT33*101/$AT$3)+IF(AU33=3,AT33*102/$AT$3)+IF(AU33=4,AT33*104/$AT$3)</f>
        <v>0</v>
      </c>
      <c r="AW33" s="273"/>
      <c r="AX33" s="178"/>
      <c r="AY33" s="282">
        <f t="shared" ref="AY33:AY40" si="124">IF(AX33=1,AW33*100/$AW$3)+IF(AX33=2,AW33*101/$AW$3)+IF(AX33=3,AW33*102/$AW$3)+IF(AX33=4,AW33*104/$AW$3)</f>
        <v>0</v>
      </c>
      <c r="AZ33" s="273"/>
      <c r="BA33" s="178"/>
      <c r="BB33" s="282">
        <f t="shared" ref="BB33:BB40" si="125">IF(BA33=1,AZ33*100/$AZ$3)+IF(BA33=2,AZ33*101/$AZ$3)+IF(BA33=3,AZ33*102/$AZ$3)+IF(BA33=4,AZ33*104/$AZ$3)</f>
        <v>0</v>
      </c>
      <c r="BC33" s="273"/>
      <c r="BD33" s="178"/>
      <c r="BE33" s="282">
        <f t="shared" ref="BE33:BE40" si="126">IF(BD33=1,BC33*100/$BC$3)+IF(BD33=2,BC33*101/$BC$3)+IF(BD33=3,BC33*102/$BC$3)+IF(BD33=4,BC33*104/$BC$3)</f>
        <v>0</v>
      </c>
      <c r="BF33" s="273"/>
      <c r="BG33" s="178"/>
      <c r="BH33" s="282">
        <f t="shared" ref="BH33:BH40" si="127">IF(BG33=1,BF33*100/$BF$3)+IF(BG33=2,BF33*101/$BF$3)+IF(BG33=3,BF33*102/$BF$3)+IF(BG33=4,BF33*104/$BF$3)</f>
        <v>0</v>
      </c>
      <c r="BI33" s="177"/>
      <c r="BJ33" s="178"/>
      <c r="BK33" s="282">
        <f t="shared" ref="BK33:BK40" si="128">IF(BJ33=1,BI33*100/$BI$3)+IF(BJ33=2,BI33*101/$BI$3)+IF(BJ33=3,BI33*102/$BI$3)+IF(BJ33=4,BI33*104/$BI$3)</f>
        <v>0</v>
      </c>
      <c r="BL33" s="179"/>
      <c r="BM33" s="180">
        <f t="shared" ref="BM33:BM40" si="129">SUM(I33+L33+O33+R33+U33+X33+AA33+AD33+AG33+AJ33+AM33+AP33+AS33+AV33+AY33+BB33+BE33+BH33+BK33)</f>
        <v>0</v>
      </c>
      <c r="BN33" s="181">
        <f t="shared" ref="BN33:BN40" si="130">SUM(G33+J33+M33+P33+S33+V33+Y33+AB33+AE33+AH33+AK33+AN33+AQ33+AT33+AW33+AZ33+BC33+BF33)</f>
        <v>0</v>
      </c>
      <c r="BO33" s="182">
        <f t="shared" ref="BO33:BO40" si="131">RANK(BP33,BP$6:BP$40,0)</f>
        <v>26</v>
      </c>
      <c r="BP33" s="241">
        <f t="shared" ref="BP33:BP40" si="132">LARGE($BZ33:$CS33,1)+LARGE($BZ33:$CS33,2)+LARGE($BZ33:$CS33,3)+LARGE($BZ33:$CS33,4)+LARGE($BZ33:$CS33,5)+LARGE($BZ33:$CS33,6)+LARGE($BZ33:$CS33,7)+LARGE($BZ33:$CS33,8)+LARGE($BZ33:$CS33,9)</f>
        <v>0</v>
      </c>
      <c r="BQ33" s="183">
        <f t="shared" ref="BQ33:BQ40" si="133">BP33/BP$1</f>
        <v>0</v>
      </c>
      <c r="BR33" s="184" t="e">
        <f t="shared" si="88"/>
        <v>#DIV/0!</v>
      </c>
      <c r="BS33" s="185"/>
      <c r="BT33" s="185"/>
      <c r="BU33" s="185"/>
      <c r="BV33" s="185"/>
      <c r="BW33" s="231"/>
      <c r="BX33" s="228">
        <f t="shared" si="89"/>
        <v>0</v>
      </c>
      <c r="BY33" s="229">
        <f t="shared" si="90"/>
        <v>0</v>
      </c>
      <c r="BZ33" s="261">
        <f t="shared" si="91"/>
        <v>0</v>
      </c>
      <c r="CA33" s="262">
        <f t="shared" si="92"/>
        <v>0</v>
      </c>
      <c r="CB33" s="262">
        <f t="shared" si="93"/>
        <v>0</v>
      </c>
      <c r="CC33" s="262">
        <f t="shared" si="94"/>
        <v>0</v>
      </c>
      <c r="CD33" s="262">
        <f t="shared" si="95"/>
        <v>0</v>
      </c>
      <c r="CE33" s="262">
        <f t="shared" si="96"/>
        <v>0</v>
      </c>
      <c r="CF33" s="262">
        <f t="shared" si="97"/>
        <v>0</v>
      </c>
      <c r="CG33" s="262">
        <f t="shared" si="98"/>
        <v>0</v>
      </c>
      <c r="CH33" s="262">
        <f t="shared" si="99"/>
        <v>0</v>
      </c>
      <c r="CI33" s="262">
        <f t="shared" si="100"/>
        <v>0</v>
      </c>
      <c r="CJ33" s="262">
        <f t="shared" si="101"/>
        <v>0</v>
      </c>
      <c r="CK33" s="262">
        <f t="shared" si="102"/>
        <v>0</v>
      </c>
      <c r="CL33" s="262">
        <f t="shared" si="103"/>
        <v>0</v>
      </c>
      <c r="CM33" s="262">
        <f t="shared" si="104"/>
        <v>0</v>
      </c>
      <c r="CN33" s="262">
        <f t="shared" si="105"/>
        <v>0</v>
      </c>
      <c r="CO33" s="262">
        <f t="shared" si="106"/>
        <v>0</v>
      </c>
      <c r="CP33" s="262">
        <f t="shared" si="107"/>
        <v>0</v>
      </c>
      <c r="CQ33" s="262">
        <f t="shared" si="108"/>
        <v>0</v>
      </c>
      <c r="CR33" s="262">
        <f t="shared" si="109"/>
        <v>0</v>
      </c>
      <c r="CS33" s="263"/>
      <c r="CT33" s="227"/>
      <c r="CU33" s="227"/>
      <c r="CV33" s="227"/>
      <c r="CW33" s="227"/>
      <c r="CX33" s="227"/>
      <c r="CY33" s="227"/>
      <c r="CZ33" s="227"/>
      <c r="DA33" s="227"/>
      <c r="DB33" s="227"/>
      <c r="DC33" s="231"/>
      <c r="DD33" s="231"/>
      <c r="DE33" s="231"/>
      <c r="DF33" s="231"/>
      <c r="DG33" s="231"/>
      <c r="DH33" s="231"/>
      <c r="DI33" s="231"/>
      <c r="DJ33" s="231"/>
      <c r="DK33" s="231"/>
      <c r="DL33" s="234"/>
      <c r="DM33" s="234"/>
      <c r="DN33" s="234"/>
      <c r="DO33" s="234"/>
      <c r="DP33" s="234"/>
      <c r="DQ33" s="234"/>
      <c r="DR33" s="234"/>
      <c r="DS33" s="234"/>
      <c r="DT33" s="234"/>
      <c r="DU33" s="234"/>
      <c r="DV33" s="234"/>
      <c r="DW33" s="234"/>
      <c r="DX33" s="234"/>
      <c r="DY33" s="234"/>
      <c r="DZ33" s="234"/>
      <c r="EA33" s="234"/>
      <c r="EB33" s="234"/>
      <c r="EC33" s="234"/>
      <c r="ED33" s="234"/>
      <c r="EE33" s="234"/>
      <c r="EF33" s="234"/>
      <c r="EG33" s="234"/>
      <c r="EH33" s="234"/>
      <c r="EI33" s="234"/>
      <c r="EJ33" s="234"/>
      <c r="EK33" s="234"/>
      <c r="EL33" s="234"/>
      <c r="EM33" s="234"/>
      <c r="EN33" s="234"/>
      <c r="EO33" s="234"/>
      <c r="EP33" s="234"/>
      <c r="EQ33" s="234"/>
      <c r="ER33" s="234"/>
      <c r="ES33" s="234"/>
      <c r="ET33" s="234"/>
      <c r="EU33" s="234"/>
      <c r="EV33" s="234"/>
      <c r="EW33" s="234"/>
      <c r="EX33" s="234"/>
      <c r="EY33" s="234"/>
      <c r="EZ33" s="234"/>
      <c r="FA33" s="234"/>
      <c r="FB33" s="234"/>
      <c r="FC33" s="234"/>
      <c r="FD33" s="234"/>
      <c r="FE33" s="234"/>
      <c r="FF33" s="234"/>
      <c r="FG33" s="234"/>
      <c r="FH33" s="234"/>
      <c r="FI33" s="234"/>
      <c r="FJ33" s="234"/>
      <c r="FK33" s="234"/>
      <c r="FL33" s="234"/>
      <c r="FM33" s="234"/>
      <c r="FN33" s="234"/>
      <c r="FO33" s="158"/>
      <c r="FP33" s="158"/>
      <c r="FQ33" s="231"/>
      <c r="FR33" s="231"/>
      <c r="FS33" s="231"/>
      <c r="FT33" s="231"/>
      <c r="FU33" s="231"/>
      <c r="FV33" s="231"/>
      <c r="FW33" s="231"/>
      <c r="FX33" s="231"/>
      <c r="FY33" s="150"/>
      <c r="FZ33" s="150"/>
    </row>
    <row r="34" spans="1:182" ht="20.100000000000001" hidden="1" customHeight="1">
      <c r="A34" s="174">
        <f t="shared" si="64"/>
        <v>26</v>
      </c>
      <c r="B34" s="274"/>
      <c r="C34" s="175"/>
      <c r="D34" s="175"/>
      <c r="E34" s="175"/>
      <c r="F34" s="176"/>
      <c r="G34" s="273"/>
      <c r="H34" s="178"/>
      <c r="I34" s="282">
        <f t="shared" si="110"/>
        <v>0</v>
      </c>
      <c r="J34" s="273"/>
      <c r="K34" s="178"/>
      <c r="L34" s="282">
        <f t="shared" si="111"/>
        <v>0</v>
      </c>
      <c r="M34" s="273"/>
      <c r="N34" s="178"/>
      <c r="O34" s="282">
        <f t="shared" si="112"/>
        <v>0</v>
      </c>
      <c r="P34" s="273"/>
      <c r="Q34" s="178"/>
      <c r="R34" s="282">
        <f t="shared" si="113"/>
        <v>0</v>
      </c>
      <c r="S34" s="273"/>
      <c r="T34" s="178"/>
      <c r="U34" s="282">
        <f t="shared" si="114"/>
        <v>0</v>
      </c>
      <c r="V34" s="273"/>
      <c r="W34" s="178"/>
      <c r="X34" s="282">
        <f t="shared" si="115"/>
        <v>0</v>
      </c>
      <c r="Y34" s="273"/>
      <c r="Z34" s="178"/>
      <c r="AA34" s="282">
        <f t="shared" si="116"/>
        <v>0</v>
      </c>
      <c r="AB34" s="273"/>
      <c r="AC34" s="178"/>
      <c r="AD34" s="282">
        <f t="shared" si="117"/>
        <v>0</v>
      </c>
      <c r="AE34" s="273"/>
      <c r="AF34" s="178"/>
      <c r="AG34" s="282">
        <f t="shared" si="118"/>
        <v>0</v>
      </c>
      <c r="AH34" s="273"/>
      <c r="AI34" s="178"/>
      <c r="AJ34" s="282">
        <f t="shared" si="119"/>
        <v>0</v>
      </c>
      <c r="AK34" s="273"/>
      <c r="AL34" s="178"/>
      <c r="AM34" s="282">
        <f t="shared" si="120"/>
        <v>0</v>
      </c>
      <c r="AN34" s="273"/>
      <c r="AO34" s="178"/>
      <c r="AP34" s="282">
        <f t="shared" si="121"/>
        <v>0</v>
      </c>
      <c r="AQ34" s="273"/>
      <c r="AR34" s="178"/>
      <c r="AS34" s="282">
        <f t="shared" si="122"/>
        <v>0</v>
      </c>
      <c r="AT34" s="273"/>
      <c r="AU34" s="178"/>
      <c r="AV34" s="282">
        <f t="shared" si="123"/>
        <v>0</v>
      </c>
      <c r="AW34" s="273"/>
      <c r="AX34" s="178"/>
      <c r="AY34" s="282">
        <f t="shared" si="124"/>
        <v>0</v>
      </c>
      <c r="AZ34" s="273"/>
      <c r="BA34" s="178"/>
      <c r="BB34" s="282">
        <f t="shared" si="125"/>
        <v>0</v>
      </c>
      <c r="BC34" s="273"/>
      <c r="BD34" s="178"/>
      <c r="BE34" s="282">
        <f t="shared" si="126"/>
        <v>0</v>
      </c>
      <c r="BF34" s="273"/>
      <c r="BG34" s="178"/>
      <c r="BH34" s="282">
        <f t="shared" si="127"/>
        <v>0</v>
      </c>
      <c r="BI34" s="177"/>
      <c r="BJ34" s="178"/>
      <c r="BK34" s="282">
        <f t="shared" si="128"/>
        <v>0</v>
      </c>
      <c r="BL34" s="179"/>
      <c r="BM34" s="180">
        <f t="shared" si="129"/>
        <v>0</v>
      </c>
      <c r="BN34" s="181">
        <f t="shared" si="130"/>
        <v>0</v>
      </c>
      <c r="BO34" s="182">
        <f t="shared" si="131"/>
        <v>26</v>
      </c>
      <c r="BP34" s="241">
        <f t="shared" si="132"/>
        <v>0</v>
      </c>
      <c r="BQ34" s="183">
        <f t="shared" si="133"/>
        <v>0</v>
      </c>
      <c r="BR34" s="184" t="e">
        <f t="shared" si="88"/>
        <v>#DIV/0!</v>
      </c>
      <c r="BS34" s="185"/>
      <c r="BT34" s="185"/>
      <c r="BU34" s="185"/>
      <c r="BV34" s="185"/>
      <c r="BW34" s="231"/>
      <c r="BX34" s="228">
        <f t="shared" si="89"/>
        <v>0</v>
      </c>
      <c r="BY34" s="229">
        <f t="shared" si="90"/>
        <v>0</v>
      </c>
      <c r="BZ34" s="261">
        <f t="shared" si="91"/>
        <v>0</v>
      </c>
      <c r="CA34" s="262">
        <f t="shared" si="92"/>
        <v>0</v>
      </c>
      <c r="CB34" s="262">
        <f t="shared" si="93"/>
        <v>0</v>
      </c>
      <c r="CC34" s="262">
        <f t="shared" si="94"/>
        <v>0</v>
      </c>
      <c r="CD34" s="262">
        <f t="shared" si="95"/>
        <v>0</v>
      </c>
      <c r="CE34" s="262">
        <f t="shared" si="96"/>
        <v>0</v>
      </c>
      <c r="CF34" s="262">
        <f t="shared" si="97"/>
        <v>0</v>
      </c>
      <c r="CG34" s="262">
        <f t="shared" si="98"/>
        <v>0</v>
      </c>
      <c r="CH34" s="262">
        <f t="shared" si="99"/>
        <v>0</v>
      </c>
      <c r="CI34" s="262">
        <f t="shared" si="100"/>
        <v>0</v>
      </c>
      <c r="CJ34" s="262">
        <f t="shared" si="101"/>
        <v>0</v>
      </c>
      <c r="CK34" s="262">
        <f t="shared" si="102"/>
        <v>0</v>
      </c>
      <c r="CL34" s="262">
        <f t="shared" si="103"/>
        <v>0</v>
      </c>
      <c r="CM34" s="262">
        <f t="shared" si="104"/>
        <v>0</v>
      </c>
      <c r="CN34" s="262">
        <f t="shared" si="105"/>
        <v>0</v>
      </c>
      <c r="CO34" s="262">
        <f t="shared" si="106"/>
        <v>0</v>
      </c>
      <c r="CP34" s="262">
        <f t="shared" si="107"/>
        <v>0</v>
      </c>
      <c r="CQ34" s="262">
        <f t="shared" si="108"/>
        <v>0</v>
      </c>
      <c r="CR34" s="262">
        <f t="shared" si="109"/>
        <v>0</v>
      </c>
      <c r="CS34" s="263"/>
      <c r="CT34" s="227"/>
      <c r="CU34" s="227"/>
      <c r="CV34" s="227"/>
      <c r="CW34" s="227"/>
      <c r="CX34" s="227"/>
      <c r="CY34" s="227"/>
      <c r="CZ34" s="227"/>
      <c r="DA34" s="227"/>
      <c r="DB34" s="227"/>
      <c r="DC34" s="231"/>
      <c r="DD34" s="231"/>
      <c r="DE34" s="231"/>
      <c r="DF34" s="231"/>
      <c r="DG34" s="231"/>
      <c r="DH34" s="231"/>
      <c r="DI34" s="231"/>
      <c r="DJ34" s="231"/>
      <c r="DK34" s="231"/>
      <c r="DL34" s="234"/>
      <c r="DM34" s="234"/>
      <c r="DN34" s="234"/>
      <c r="DO34" s="234"/>
      <c r="DP34" s="234"/>
      <c r="DQ34" s="234"/>
      <c r="DR34" s="234"/>
      <c r="DS34" s="234"/>
      <c r="DT34" s="234"/>
      <c r="DU34" s="234"/>
      <c r="DV34" s="234"/>
      <c r="DW34" s="234"/>
      <c r="DX34" s="234"/>
      <c r="DY34" s="234"/>
      <c r="DZ34" s="234"/>
      <c r="EA34" s="234"/>
      <c r="EB34" s="234"/>
      <c r="EC34" s="234"/>
      <c r="ED34" s="234"/>
      <c r="EE34" s="234"/>
      <c r="EF34" s="234"/>
      <c r="EG34" s="234"/>
      <c r="EH34" s="234"/>
      <c r="EI34" s="234"/>
      <c r="EJ34" s="234"/>
      <c r="EK34" s="234"/>
      <c r="EL34" s="234"/>
      <c r="EM34" s="234"/>
      <c r="EN34" s="234"/>
      <c r="EO34" s="234"/>
      <c r="EP34" s="234"/>
      <c r="EQ34" s="234"/>
      <c r="ER34" s="234"/>
      <c r="ES34" s="234"/>
      <c r="ET34" s="234"/>
      <c r="EU34" s="234"/>
      <c r="EV34" s="234"/>
      <c r="EW34" s="234"/>
      <c r="EX34" s="234"/>
      <c r="EY34" s="234"/>
      <c r="EZ34" s="234"/>
      <c r="FA34" s="234"/>
      <c r="FB34" s="234"/>
      <c r="FC34" s="234"/>
      <c r="FD34" s="234"/>
      <c r="FE34" s="234"/>
      <c r="FF34" s="234"/>
      <c r="FG34" s="234"/>
      <c r="FH34" s="234"/>
      <c r="FI34" s="234"/>
      <c r="FJ34" s="234"/>
      <c r="FK34" s="234"/>
      <c r="FL34" s="234"/>
      <c r="FM34" s="234"/>
      <c r="FN34" s="234"/>
      <c r="FO34" s="158"/>
      <c r="FP34" s="158"/>
      <c r="FQ34" s="231"/>
      <c r="FR34" s="231"/>
      <c r="FS34" s="231"/>
      <c r="FT34" s="231"/>
      <c r="FU34" s="231"/>
      <c r="FV34" s="231"/>
      <c r="FW34" s="231"/>
      <c r="FX34" s="231"/>
      <c r="FY34" s="150"/>
      <c r="FZ34" s="150"/>
    </row>
    <row r="35" spans="1:182" ht="20.100000000000001" hidden="1" customHeight="1">
      <c r="A35" s="174">
        <f t="shared" si="64"/>
        <v>26</v>
      </c>
      <c r="B35" s="274"/>
      <c r="C35" s="175"/>
      <c r="D35" s="175"/>
      <c r="E35" s="175"/>
      <c r="F35" s="176"/>
      <c r="G35" s="273"/>
      <c r="H35" s="178"/>
      <c r="I35" s="282">
        <f t="shared" si="110"/>
        <v>0</v>
      </c>
      <c r="J35" s="273"/>
      <c r="K35" s="178"/>
      <c r="L35" s="282">
        <f t="shared" si="111"/>
        <v>0</v>
      </c>
      <c r="M35" s="273"/>
      <c r="N35" s="178"/>
      <c r="O35" s="282">
        <f t="shared" si="112"/>
        <v>0</v>
      </c>
      <c r="P35" s="273"/>
      <c r="Q35" s="178"/>
      <c r="R35" s="282">
        <f t="shared" si="113"/>
        <v>0</v>
      </c>
      <c r="S35" s="273"/>
      <c r="T35" s="178"/>
      <c r="U35" s="282">
        <f t="shared" si="114"/>
        <v>0</v>
      </c>
      <c r="V35" s="273"/>
      <c r="W35" s="178"/>
      <c r="X35" s="282">
        <f t="shared" si="115"/>
        <v>0</v>
      </c>
      <c r="Y35" s="273"/>
      <c r="Z35" s="178"/>
      <c r="AA35" s="282">
        <f t="shared" si="116"/>
        <v>0</v>
      </c>
      <c r="AB35" s="273"/>
      <c r="AC35" s="178"/>
      <c r="AD35" s="282">
        <f t="shared" si="117"/>
        <v>0</v>
      </c>
      <c r="AE35" s="273"/>
      <c r="AF35" s="178"/>
      <c r="AG35" s="282">
        <f t="shared" si="118"/>
        <v>0</v>
      </c>
      <c r="AH35" s="273"/>
      <c r="AI35" s="178"/>
      <c r="AJ35" s="282">
        <f t="shared" si="119"/>
        <v>0</v>
      </c>
      <c r="AK35" s="273"/>
      <c r="AL35" s="178"/>
      <c r="AM35" s="282">
        <f t="shared" si="120"/>
        <v>0</v>
      </c>
      <c r="AN35" s="273"/>
      <c r="AO35" s="178"/>
      <c r="AP35" s="282">
        <f t="shared" si="121"/>
        <v>0</v>
      </c>
      <c r="AQ35" s="273"/>
      <c r="AR35" s="178"/>
      <c r="AS35" s="282">
        <f t="shared" si="122"/>
        <v>0</v>
      </c>
      <c r="AT35" s="273"/>
      <c r="AU35" s="178"/>
      <c r="AV35" s="282">
        <f t="shared" si="123"/>
        <v>0</v>
      </c>
      <c r="AW35" s="273"/>
      <c r="AX35" s="178"/>
      <c r="AY35" s="282">
        <f t="shared" si="124"/>
        <v>0</v>
      </c>
      <c r="AZ35" s="273"/>
      <c r="BA35" s="178"/>
      <c r="BB35" s="282">
        <f t="shared" si="125"/>
        <v>0</v>
      </c>
      <c r="BC35" s="273"/>
      <c r="BD35" s="178"/>
      <c r="BE35" s="282">
        <f t="shared" si="126"/>
        <v>0</v>
      </c>
      <c r="BF35" s="273"/>
      <c r="BG35" s="178"/>
      <c r="BH35" s="282">
        <f t="shared" si="127"/>
        <v>0</v>
      </c>
      <c r="BI35" s="177"/>
      <c r="BJ35" s="178"/>
      <c r="BK35" s="282">
        <f t="shared" si="128"/>
        <v>0</v>
      </c>
      <c r="BL35" s="179"/>
      <c r="BM35" s="180">
        <f t="shared" si="129"/>
        <v>0</v>
      </c>
      <c r="BN35" s="181">
        <f t="shared" si="130"/>
        <v>0</v>
      </c>
      <c r="BO35" s="182">
        <f t="shared" si="131"/>
        <v>26</v>
      </c>
      <c r="BP35" s="241">
        <f t="shared" si="132"/>
        <v>0</v>
      </c>
      <c r="BQ35" s="183">
        <f t="shared" si="133"/>
        <v>0</v>
      </c>
      <c r="BR35" s="184" t="e">
        <f t="shared" si="88"/>
        <v>#DIV/0!</v>
      </c>
      <c r="BS35" s="185"/>
      <c r="BT35" s="185"/>
      <c r="BU35" s="185"/>
      <c r="BV35" s="185"/>
      <c r="BW35" s="231"/>
      <c r="BX35" s="228">
        <f t="shared" si="89"/>
        <v>0</v>
      </c>
      <c r="BY35" s="229">
        <f t="shared" si="90"/>
        <v>0</v>
      </c>
      <c r="BZ35" s="261">
        <f t="shared" si="91"/>
        <v>0</v>
      </c>
      <c r="CA35" s="262">
        <f t="shared" si="92"/>
        <v>0</v>
      </c>
      <c r="CB35" s="262">
        <f t="shared" si="93"/>
        <v>0</v>
      </c>
      <c r="CC35" s="262">
        <f t="shared" si="94"/>
        <v>0</v>
      </c>
      <c r="CD35" s="262">
        <f t="shared" si="95"/>
        <v>0</v>
      </c>
      <c r="CE35" s="262">
        <f t="shared" si="96"/>
        <v>0</v>
      </c>
      <c r="CF35" s="262">
        <f t="shared" si="97"/>
        <v>0</v>
      </c>
      <c r="CG35" s="262">
        <f t="shared" si="98"/>
        <v>0</v>
      </c>
      <c r="CH35" s="262">
        <f t="shared" si="99"/>
        <v>0</v>
      </c>
      <c r="CI35" s="262">
        <f t="shared" si="100"/>
        <v>0</v>
      </c>
      <c r="CJ35" s="262">
        <f t="shared" si="101"/>
        <v>0</v>
      </c>
      <c r="CK35" s="262">
        <f t="shared" si="102"/>
        <v>0</v>
      </c>
      <c r="CL35" s="262">
        <f t="shared" si="103"/>
        <v>0</v>
      </c>
      <c r="CM35" s="262">
        <f t="shared" si="104"/>
        <v>0</v>
      </c>
      <c r="CN35" s="262">
        <f t="shared" si="105"/>
        <v>0</v>
      </c>
      <c r="CO35" s="262">
        <f t="shared" si="106"/>
        <v>0</v>
      </c>
      <c r="CP35" s="262">
        <f t="shared" si="107"/>
        <v>0</v>
      </c>
      <c r="CQ35" s="262">
        <f t="shared" si="108"/>
        <v>0</v>
      </c>
      <c r="CR35" s="262">
        <f t="shared" si="109"/>
        <v>0</v>
      </c>
      <c r="CS35" s="263"/>
      <c r="CT35" s="227"/>
      <c r="CU35" s="227"/>
      <c r="CV35" s="227"/>
      <c r="CW35" s="227"/>
      <c r="CX35" s="227"/>
      <c r="CY35" s="227"/>
      <c r="CZ35" s="227"/>
      <c r="DA35" s="227"/>
      <c r="DB35" s="227"/>
      <c r="DC35" s="231"/>
      <c r="DD35" s="231"/>
      <c r="DE35" s="231"/>
      <c r="DF35" s="231"/>
      <c r="DG35" s="231"/>
      <c r="DH35" s="231"/>
      <c r="DI35" s="231"/>
      <c r="DJ35" s="231"/>
      <c r="DK35" s="231"/>
      <c r="DL35" s="234"/>
      <c r="DM35" s="234"/>
      <c r="DN35" s="234"/>
      <c r="DO35" s="234"/>
      <c r="DP35" s="234"/>
      <c r="DQ35" s="234"/>
      <c r="DR35" s="234"/>
      <c r="DS35" s="234"/>
      <c r="DT35" s="234"/>
      <c r="DU35" s="234"/>
      <c r="DV35" s="234"/>
      <c r="DW35" s="234"/>
      <c r="DX35" s="234"/>
      <c r="DY35" s="234"/>
      <c r="DZ35" s="234"/>
      <c r="EA35" s="234"/>
      <c r="EB35" s="234"/>
      <c r="EC35" s="234"/>
      <c r="ED35" s="234"/>
      <c r="EE35" s="234"/>
      <c r="EF35" s="234"/>
      <c r="EG35" s="234"/>
      <c r="EH35" s="234"/>
      <c r="EI35" s="234"/>
      <c r="EJ35" s="234"/>
      <c r="EK35" s="234"/>
      <c r="EL35" s="234"/>
      <c r="EM35" s="234"/>
      <c r="EN35" s="234"/>
      <c r="EO35" s="234"/>
      <c r="EP35" s="234"/>
      <c r="EQ35" s="234"/>
      <c r="ER35" s="234"/>
      <c r="ES35" s="234"/>
      <c r="ET35" s="234"/>
      <c r="EU35" s="234"/>
      <c r="EV35" s="234"/>
      <c r="EW35" s="234"/>
      <c r="EX35" s="234"/>
      <c r="EY35" s="234"/>
      <c r="EZ35" s="234"/>
      <c r="FA35" s="234"/>
      <c r="FB35" s="234"/>
      <c r="FC35" s="234"/>
      <c r="FD35" s="234"/>
      <c r="FE35" s="234"/>
      <c r="FF35" s="234"/>
      <c r="FG35" s="234"/>
      <c r="FH35" s="234"/>
      <c r="FI35" s="234"/>
      <c r="FJ35" s="234"/>
      <c r="FK35" s="234"/>
      <c r="FL35" s="234"/>
      <c r="FM35" s="234"/>
      <c r="FN35" s="234"/>
      <c r="FO35" s="158"/>
      <c r="FP35" s="158"/>
      <c r="FQ35" s="231"/>
      <c r="FR35" s="231"/>
      <c r="FS35" s="231"/>
      <c r="FT35" s="231"/>
      <c r="FU35" s="231"/>
      <c r="FV35" s="231"/>
      <c r="FW35" s="231"/>
      <c r="FX35" s="231"/>
      <c r="FY35" s="150"/>
      <c r="FZ35" s="150"/>
    </row>
    <row r="36" spans="1:182" ht="20.100000000000001" hidden="1" customHeight="1">
      <c r="A36" s="174">
        <f t="shared" si="64"/>
        <v>26</v>
      </c>
      <c r="B36" s="274"/>
      <c r="C36" s="175"/>
      <c r="D36" s="175"/>
      <c r="E36" s="175"/>
      <c r="F36" s="176"/>
      <c r="G36" s="273"/>
      <c r="H36" s="178"/>
      <c r="I36" s="282">
        <f t="shared" si="110"/>
        <v>0</v>
      </c>
      <c r="J36" s="273"/>
      <c r="K36" s="178"/>
      <c r="L36" s="282">
        <f t="shared" si="111"/>
        <v>0</v>
      </c>
      <c r="M36" s="273"/>
      <c r="N36" s="178"/>
      <c r="O36" s="282">
        <f t="shared" si="112"/>
        <v>0</v>
      </c>
      <c r="P36" s="273"/>
      <c r="Q36" s="178"/>
      <c r="R36" s="282">
        <f t="shared" si="113"/>
        <v>0</v>
      </c>
      <c r="S36" s="273"/>
      <c r="T36" s="178"/>
      <c r="U36" s="282">
        <f t="shared" si="114"/>
        <v>0</v>
      </c>
      <c r="V36" s="273"/>
      <c r="W36" s="178"/>
      <c r="X36" s="282">
        <f t="shared" si="115"/>
        <v>0</v>
      </c>
      <c r="Y36" s="273"/>
      <c r="Z36" s="178"/>
      <c r="AA36" s="282">
        <f t="shared" si="116"/>
        <v>0</v>
      </c>
      <c r="AB36" s="273"/>
      <c r="AC36" s="178"/>
      <c r="AD36" s="282">
        <f t="shared" si="117"/>
        <v>0</v>
      </c>
      <c r="AE36" s="273"/>
      <c r="AF36" s="178"/>
      <c r="AG36" s="282">
        <f t="shared" si="118"/>
        <v>0</v>
      </c>
      <c r="AH36" s="273"/>
      <c r="AI36" s="178"/>
      <c r="AJ36" s="282">
        <f t="shared" si="119"/>
        <v>0</v>
      </c>
      <c r="AK36" s="273"/>
      <c r="AL36" s="178"/>
      <c r="AM36" s="282">
        <f t="shared" si="120"/>
        <v>0</v>
      </c>
      <c r="AN36" s="273"/>
      <c r="AO36" s="178"/>
      <c r="AP36" s="282">
        <f t="shared" si="121"/>
        <v>0</v>
      </c>
      <c r="AQ36" s="273"/>
      <c r="AR36" s="178"/>
      <c r="AS36" s="282">
        <f t="shared" si="122"/>
        <v>0</v>
      </c>
      <c r="AT36" s="273"/>
      <c r="AU36" s="178"/>
      <c r="AV36" s="282">
        <f t="shared" si="123"/>
        <v>0</v>
      </c>
      <c r="AW36" s="273"/>
      <c r="AX36" s="178"/>
      <c r="AY36" s="282">
        <f t="shared" si="124"/>
        <v>0</v>
      </c>
      <c r="AZ36" s="273"/>
      <c r="BA36" s="178"/>
      <c r="BB36" s="282">
        <f t="shared" si="125"/>
        <v>0</v>
      </c>
      <c r="BC36" s="273"/>
      <c r="BD36" s="178"/>
      <c r="BE36" s="282">
        <f t="shared" si="126"/>
        <v>0</v>
      </c>
      <c r="BF36" s="273"/>
      <c r="BG36" s="178"/>
      <c r="BH36" s="282">
        <f t="shared" si="127"/>
        <v>0</v>
      </c>
      <c r="BI36" s="177"/>
      <c r="BJ36" s="178"/>
      <c r="BK36" s="282">
        <f t="shared" si="128"/>
        <v>0</v>
      </c>
      <c r="BL36" s="179"/>
      <c r="BM36" s="180">
        <f t="shared" si="129"/>
        <v>0</v>
      </c>
      <c r="BN36" s="181">
        <f t="shared" si="130"/>
        <v>0</v>
      </c>
      <c r="BO36" s="182">
        <f t="shared" si="131"/>
        <v>26</v>
      </c>
      <c r="BP36" s="241">
        <f t="shared" si="132"/>
        <v>0</v>
      </c>
      <c r="BQ36" s="183">
        <f t="shared" si="133"/>
        <v>0</v>
      </c>
      <c r="BR36" s="184" t="e">
        <f t="shared" si="88"/>
        <v>#DIV/0!</v>
      </c>
      <c r="BS36" s="185"/>
      <c r="BT36" s="185"/>
      <c r="BU36" s="185"/>
      <c r="BV36" s="185"/>
      <c r="BW36" s="231"/>
      <c r="BX36" s="228">
        <f t="shared" si="89"/>
        <v>0</v>
      </c>
      <c r="BY36" s="229">
        <f t="shared" si="90"/>
        <v>0</v>
      </c>
      <c r="BZ36" s="261">
        <f t="shared" si="91"/>
        <v>0</v>
      </c>
      <c r="CA36" s="262">
        <f t="shared" si="92"/>
        <v>0</v>
      </c>
      <c r="CB36" s="262">
        <f t="shared" si="93"/>
        <v>0</v>
      </c>
      <c r="CC36" s="262">
        <f t="shared" si="94"/>
        <v>0</v>
      </c>
      <c r="CD36" s="262">
        <f t="shared" si="95"/>
        <v>0</v>
      </c>
      <c r="CE36" s="262">
        <f t="shared" si="96"/>
        <v>0</v>
      </c>
      <c r="CF36" s="262">
        <f t="shared" si="97"/>
        <v>0</v>
      </c>
      <c r="CG36" s="262">
        <f t="shared" si="98"/>
        <v>0</v>
      </c>
      <c r="CH36" s="262">
        <f t="shared" si="99"/>
        <v>0</v>
      </c>
      <c r="CI36" s="262">
        <f t="shared" si="100"/>
        <v>0</v>
      </c>
      <c r="CJ36" s="262">
        <f t="shared" si="101"/>
        <v>0</v>
      </c>
      <c r="CK36" s="262">
        <f t="shared" si="102"/>
        <v>0</v>
      </c>
      <c r="CL36" s="262">
        <f t="shared" si="103"/>
        <v>0</v>
      </c>
      <c r="CM36" s="262">
        <f t="shared" si="104"/>
        <v>0</v>
      </c>
      <c r="CN36" s="262">
        <f t="shared" si="105"/>
        <v>0</v>
      </c>
      <c r="CO36" s="262">
        <f t="shared" si="106"/>
        <v>0</v>
      </c>
      <c r="CP36" s="262">
        <f t="shared" si="107"/>
        <v>0</v>
      </c>
      <c r="CQ36" s="262">
        <f t="shared" si="108"/>
        <v>0</v>
      </c>
      <c r="CR36" s="262">
        <f t="shared" si="109"/>
        <v>0</v>
      </c>
      <c r="CS36" s="263"/>
      <c r="CT36" s="227"/>
      <c r="CU36" s="227"/>
      <c r="CV36" s="227"/>
      <c r="CW36" s="227"/>
      <c r="CX36" s="227"/>
      <c r="CY36" s="227"/>
      <c r="CZ36" s="227"/>
      <c r="DA36" s="227"/>
      <c r="DB36" s="227"/>
      <c r="DC36" s="231"/>
      <c r="DD36" s="231"/>
      <c r="DE36" s="231"/>
      <c r="DF36" s="231"/>
      <c r="DG36" s="231"/>
      <c r="DH36" s="231"/>
      <c r="DI36" s="231"/>
      <c r="DJ36" s="231"/>
      <c r="DK36" s="231"/>
      <c r="DL36" s="234"/>
      <c r="DM36" s="234"/>
      <c r="DN36" s="234"/>
      <c r="DO36" s="234"/>
      <c r="DP36" s="234"/>
      <c r="DQ36" s="234"/>
      <c r="DR36" s="234"/>
      <c r="DS36" s="234"/>
      <c r="DT36" s="234"/>
      <c r="DU36" s="234"/>
      <c r="DV36" s="234"/>
      <c r="DW36" s="234"/>
      <c r="DX36" s="234"/>
      <c r="DY36" s="234"/>
      <c r="DZ36" s="234"/>
      <c r="EA36" s="234"/>
      <c r="EB36" s="234"/>
      <c r="EC36" s="234"/>
      <c r="ED36" s="234"/>
      <c r="EE36" s="234"/>
      <c r="EF36" s="234"/>
      <c r="EG36" s="234"/>
      <c r="EH36" s="234"/>
      <c r="EI36" s="234"/>
      <c r="EJ36" s="234"/>
      <c r="EK36" s="234"/>
      <c r="EL36" s="234"/>
      <c r="EM36" s="234"/>
      <c r="EN36" s="234"/>
      <c r="EO36" s="234"/>
      <c r="EP36" s="234"/>
      <c r="EQ36" s="234"/>
      <c r="ER36" s="234"/>
      <c r="ES36" s="234"/>
      <c r="ET36" s="234"/>
      <c r="EU36" s="234"/>
      <c r="EV36" s="234"/>
      <c r="EW36" s="234"/>
      <c r="EX36" s="234"/>
      <c r="EY36" s="234"/>
      <c r="EZ36" s="234"/>
      <c r="FA36" s="234"/>
      <c r="FB36" s="234"/>
      <c r="FC36" s="234"/>
      <c r="FD36" s="234"/>
      <c r="FE36" s="234"/>
      <c r="FF36" s="234"/>
      <c r="FG36" s="234"/>
      <c r="FH36" s="234"/>
      <c r="FI36" s="234"/>
      <c r="FJ36" s="234"/>
      <c r="FK36" s="234"/>
      <c r="FL36" s="234"/>
      <c r="FM36" s="234"/>
      <c r="FN36" s="234"/>
      <c r="FO36" s="158"/>
      <c r="FP36" s="158"/>
      <c r="FQ36" s="231"/>
      <c r="FR36" s="231"/>
      <c r="FS36" s="231"/>
      <c r="FT36" s="231"/>
      <c r="FU36" s="231"/>
      <c r="FV36" s="231"/>
      <c r="FW36" s="231"/>
      <c r="FX36" s="231"/>
      <c r="FY36" s="150"/>
      <c r="FZ36" s="150"/>
    </row>
    <row r="37" spans="1:182" ht="20.100000000000001" hidden="1" customHeight="1">
      <c r="A37" s="174">
        <f t="shared" si="64"/>
        <v>26</v>
      </c>
      <c r="B37" s="274"/>
      <c r="C37" s="175"/>
      <c r="D37" s="175"/>
      <c r="E37" s="175"/>
      <c r="F37" s="176"/>
      <c r="G37" s="273"/>
      <c r="H37" s="178"/>
      <c r="I37" s="282">
        <f t="shared" si="110"/>
        <v>0</v>
      </c>
      <c r="J37" s="273"/>
      <c r="K37" s="178"/>
      <c r="L37" s="282">
        <f t="shared" si="111"/>
        <v>0</v>
      </c>
      <c r="M37" s="273"/>
      <c r="N37" s="178"/>
      <c r="O37" s="282">
        <f t="shared" si="112"/>
        <v>0</v>
      </c>
      <c r="P37" s="273"/>
      <c r="Q37" s="178"/>
      <c r="R37" s="282">
        <f t="shared" si="113"/>
        <v>0</v>
      </c>
      <c r="S37" s="273"/>
      <c r="T37" s="178"/>
      <c r="U37" s="282">
        <f t="shared" si="114"/>
        <v>0</v>
      </c>
      <c r="V37" s="273"/>
      <c r="W37" s="178"/>
      <c r="X37" s="282">
        <f t="shared" si="115"/>
        <v>0</v>
      </c>
      <c r="Y37" s="273"/>
      <c r="Z37" s="178"/>
      <c r="AA37" s="282">
        <f t="shared" si="116"/>
        <v>0</v>
      </c>
      <c r="AB37" s="273"/>
      <c r="AC37" s="178"/>
      <c r="AD37" s="282">
        <f t="shared" si="117"/>
        <v>0</v>
      </c>
      <c r="AE37" s="273"/>
      <c r="AF37" s="178"/>
      <c r="AG37" s="282">
        <f t="shared" si="118"/>
        <v>0</v>
      </c>
      <c r="AH37" s="273"/>
      <c r="AI37" s="178"/>
      <c r="AJ37" s="282">
        <f t="shared" si="119"/>
        <v>0</v>
      </c>
      <c r="AK37" s="273"/>
      <c r="AL37" s="178"/>
      <c r="AM37" s="282">
        <f t="shared" si="120"/>
        <v>0</v>
      </c>
      <c r="AN37" s="273"/>
      <c r="AO37" s="178"/>
      <c r="AP37" s="282">
        <f t="shared" si="121"/>
        <v>0</v>
      </c>
      <c r="AQ37" s="273"/>
      <c r="AR37" s="178"/>
      <c r="AS37" s="282">
        <f t="shared" si="122"/>
        <v>0</v>
      </c>
      <c r="AT37" s="273"/>
      <c r="AU37" s="178"/>
      <c r="AV37" s="282">
        <f t="shared" si="123"/>
        <v>0</v>
      </c>
      <c r="AW37" s="273"/>
      <c r="AX37" s="178"/>
      <c r="AY37" s="282">
        <f t="shared" si="124"/>
        <v>0</v>
      </c>
      <c r="AZ37" s="273"/>
      <c r="BA37" s="178"/>
      <c r="BB37" s="282">
        <f t="shared" si="125"/>
        <v>0</v>
      </c>
      <c r="BC37" s="273"/>
      <c r="BD37" s="178"/>
      <c r="BE37" s="282">
        <f t="shared" si="126"/>
        <v>0</v>
      </c>
      <c r="BF37" s="273"/>
      <c r="BG37" s="178"/>
      <c r="BH37" s="282">
        <f t="shared" si="127"/>
        <v>0</v>
      </c>
      <c r="BI37" s="177"/>
      <c r="BJ37" s="178"/>
      <c r="BK37" s="282">
        <f t="shared" si="128"/>
        <v>0</v>
      </c>
      <c r="BL37" s="179"/>
      <c r="BM37" s="180">
        <f t="shared" si="129"/>
        <v>0</v>
      </c>
      <c r="BN37" s="181">
        <f t="shared" si="130"/>
        <v>0</v>
      </c>
      <c r="BO37" s="182">
        <f t="shared" si="131"/>
        <v>26</v>
      </c>
      <c r="BP37" s="241">
        <f t="shared" si="132"/>
        <v>0</v>
      </c>
      <c r="BQ37" s="183">
        <f t="shared" si="133"/>
        <v>0</v>
      </c>
      <c r="BR37" s="184" t="e">
        <f t="shared" si="88"/>
        <v>#DIV/0!</v>
      </c>
      <c r="BS37" s="185"/>
      <c r="BT37" s="185"/>
      <c r="BU37" s="185"/>
      <c r="BV37" s="185"/>
      <c r="BW37" s="231"/>
      <c r="BX37" s="228">
        <f t="shared" si="89"/>
        <v>0</v>
      </c>
      <c r="BY37" s="229">
        <f t="shared" si="90"/>
        <v>0</v>
      </c>
      <c r="BZ37" s="261">
        <f t="shared" si="91"/>
        <v>0</v>
      </c>
      <c r="CA37" s="262">
        <f t="shared" si="92"/>
        <v>0</v>
      </c>
      <c r="CB37" s="262">
        <f t="shared" si="93"/>
        <v>0</v>
      </c>
      <c r="CC37" s="262">
        <f t="shared" si="94"/>
        <v>0</v>
      </c>
      <c r="CD37" s="262">
        <f t="shared" si="95"/>
        <v>0</v>
      </c>
      <c r="CE37" s="262">
        <f t="shared" si="96"/>
        <v>0</v>
      </c>
      <c r="CF37" s="262">
        <f t="shared" si="97"/>
        <v>0</v>
      </c>
      <c r="CG37" s="262">
        <f t="shared" si="98"/>
        <v>0</v>
      </c>
      <c r="CH37" s="262">
        <f t="shared" si="99"/>
        <v>0</v>
      </c>
      <c r="CI37" s="262">
        <f t="shared" si="100"/>
        <v>0</v>
      </c>
      <c r="CJ37" s="262">
        <f t="shared" si="101"/>
        <v>0</v>
      </c>
      <c r="CK37" s="262">
        <f t="shared" si="102"/>
        <v>0</v>
      </c>
      <c r="CL37" s="262">
        <f t="shared" si="103"/>
        <v>0</v>
      </c>
      <c r="CM37" s="262">
        <f t="shared" si="104"/>
        <v>0</v>
      </c>
      <c r="CN37" s="262">
        <f t="shared" si="105"/>
        <v>0</v>
      </c>
      <c r="CO37" s="262">
        <f t="shared" si="106"/>
        <v>0</v>
      </c>
      <c r="CP37" s="262">
        <f t="shared" si="107"/>
        <v>0</v>
      </c>
      <c r="CQ37" s="262">
        <f t="shared" si="108"/>
        <v>0</v>
      </c>
      <c r="CR37" s="262">
        <f t="shared" si="109"/>
        <v>0</v>
      </c>
      <c r="CS37" s="263"/>
      <c r="CT37" s="227"/>
      <c r="CU37" s="227"/>
      <c r="CV37" s="227"/>
      <c r="CW37" s="227"/>
      <c r="CX37" s="227"/>
      <c r="CY37" s="227"/>
      <c r="CZ37" s="227"/>
      <c r="DA37" s="227"/>
      <c r="DB37" s="227"/>
      <c r="DC37" s="231"/>
      <c r="DD37" s="231"/>
      <c r="DE37" s="231"/>
      <c r="DF37" s="231"/>
      <c r="DG37" s="231"/>
      <c r="DH37" s="231"/>
      <c r="DI37" s="231"/>
      <c r="DJ37" s="231"/>
      <c r="DK37" s="231"/>
      <c r="DL37" s="234"/>
      <c r="DM37" s="234"/>
      <c r="DN37" s="234"/>
      <c r="DO37" s="234"/>
      <c r="DP37" s="234"/>
      <c r="DQ37" s="234"/>
      <c r="DR37" s="234"/>
      <c r="DS37" s="234"/>
      <c r="DT37" s="234"/>
      <c r="DU37" s="234"/>
      <c r="DV37" s="234"/>
      <c r="DW37" s="234"/>
      <c r="DX37" s="234"/>
      <c r="DY37" s="234"/>
      <c r="DZ37" s="234"/>
      <c r="EA37" s="234"/>
      <c r="EB37" s="234"/>
      <c r="EC37" s="234"/>
      <c r="ED37" s="234"/>
      <c r="EE37" s="234"/>
      <c r="EF37" s="234"/>
      <c r="EG37" s="234"/>
      <c r="EH37" s="234"/>
      <c r="EI37" s="234"/>
      <c r="EJ37" s="234"/>
      <c r="EK37" s="234"/>
      <c r="EL37" s="234"/>
      <c r="EM37" s="234"/>
      <c r="EN37" s="234"/>
      <c r="EO37" s="234"/>
      <c r="EP37" s="234"/>
      <c r="EQ37" s="234"/>
      <c r="ER37" s="234"/>
      <c r="ES37" s="234"/>
      <c r="ET37" s="234"/>
      <c r="EU37" s="234"/>
      <c r="EV37" s="234"/>
      <c r="EW37" s="234"/>
      <c r="EX37" s="234"/>
      <c r="EY37" s="234"/>
      <c r="EZ37" s="234"/>
      <c r="FA37" s="234"/>
      <c r="FB37" s="234"/>
      <c r="FC37" s="234"/>
      <c r="FD37" s="234"/>
      <c r="FE37" s="234"/>
      <c r="FF37" s="234"/>
      <c r="FG37" s="234"/>
      <c r="FH37" s="234"/>
      <c r="FI37" s="234"/>
      <c r="FJ37" s="234"/>
      <c r="FK37" s="234"/>
      <c r="FL37" s="234"/>
      <c r="FM37" s="234"/>
      <c r="FN37" s="234"/>
      <c r="FO37" s="158"/>
      <c r="FP37" s="158"/>
      <c r="FQ37" s="231"/>
      <c r="FR37" s="231"/>
      <c r="FS37" s="231"/>
      <c r="FT37" s="231"/>
      <c r="FU37" s="231"/>
      <c r="FV37" s="231"/>
      <c r="FW37" s="231"/>
      <c r="FX37" s="231"/>
      <c r="FY37" s="150"/>
      <c r="FZ37" s="150"/>
    </row>
    <row r="38" spans="1:182" ht="20.100000000000001" hidden="1" customHeight="1">
      <c r="A38" s="174">
        <f t="shared" si="64"/>
        <v>26</v>
      </c>
      <c r="B38" s="274"/>
      <c r="C38" s="175"/>
      <c r="D38" s="175"/>
      <c r="E38" s="175"/>
      <c r="F38" s="176"/>
      <c r="G38" s="273"/>
      <c r="H38" s="178"/>
      <c r="I38" s="282">
        <f t="shared" si="110"/>
        <v>0</v>
      </c>
      <c r="J38" s="273"/>
      <c r="K38" s="178"/>
      <c r="L38" s="282">
        <f t="shared" si="111"/>
        <v>0</v>
      </c>
      <c r="M38" s="273"/>
      <c r="N38" s="178"/>
      <c r="O38" s="282">
        <f t="shared" si="112"/>
        <v>0</v>
      </c>
      <c r="P38" s="273"/>
      <c r="Q38" s="178"/>
      <c r="R38" s="282">
        <f t="shared" si="113"/>
        <v>0</v>
      </c>
      <c r="S38" s="273"/>
      <c r="T38" s="178"/>
      <c r="U38" s="282">
        <f t="shared" si="114"/>
        <v>0</v>
      </c>
      <c r="V38" s="273"/>
      <c r="W38" s="178"/>
      <c r="X38" s="282">
        <f t="shared" si="115"/>
        <v>0</v>
      </c>
      <c r="Y38" s="273"/>
      <c r="Z38" s="178"/>
      <c r="AA38" s="282">
        <f t="shared" si="116"/>
        <v>0</v>
      </c>
      <c r="AB38" s="273"/>
      <c r="AC38" s="178"/>
      <c r="AD38" s="282">
        <f t="shared" si="117"/>
        <v>0</v>
      </c>
      <c r="AE38" s="273"/>
      <c r="AF38" s="178"/>
      <c r="AG38" s="282">
        <f t="shared" si="118"/>
        <v>0</v>
      </c>
      <c r="AH38" s="273"/>
      <c r="AI38" s="178"/>
      <c r="AJ38" s="282">
        <f t="shared" si="119"/>
        <v>0</v>
      </c>
      <c r="AK38" s="273"/>
      <c r="AL38" s="178"/>
      <c r="AM38" s="282">
        <f t="shared" si="120"/>
        <v>0</v>
      </c>
      <c r="AN38" s="273"/>
      <c r="AO38" s="178"/>
      <c r="AP38" s="282">
        <f t="shared" si="121"/>
        <v>0</v>
      </c>
      <c r="AQ38" s="273"/>
      <c r="AR38" s="178"/>
      <c r="AS38" s="282">
        <f t="shared" si="122"/>
        <v>0</v>
      </c>
      <c r="AT38" s="273"/>
      <c r="AU38" s="178"/>
      <c r="AV38" s="282">
        <f t="shared" si="123"/>
        <v>0</v>
      </c>
      <c r="AW38" s="273"/>
      <c r="AX38" s="178"/>
      <c r="AY38" s="282">
        <f t="shared" si="124"/>
        <v>0</v>
      </c>
      <c r="AZ38" s="273"/>
      <c r="BA38" s="178"/>
      <c r="BB38" s="282">
        <f t="shared" si="125"/>
        <v>0</v>
      </c>
      <c r="BC38" s="273"/>
      <c r="BD38" s="178"/>
      <c r="BE38" s="282">
        <f t="shared" si="126"/>
        <v>0</v>
      </c>
      <c r="BF38" s="273"/>
      <c r="BG38" s="178"/>
      <c r="BH38" s="282">
        <f t="shared" si="127"/>
        <v>0</v>
      </c>
      <c r="BI38" s="177"/>
      <c r="BJ38" s="178"/>
      <c r="BK38" s="282">
        <f t="shared" si="128"/>
        <v>0</v>
      </c>
      <c r="BL38" s="179"/>
      <c r="BM38" s="180">
        <f t="shared" si="129"/>
        <v>0</v>
      </c>
      <c r="BN38" s="181">
        <f t="shared" si="130"/>
        <v>0</v>
      </c>
      <c r="BO38" s="182">
        <f t="shared" si="131"/>
        <v>26</v>
      </c>
      <c r="BP38" s="241">
        <f t="shared" si="132"/>
        <v>0</v>
      </c>
      <c r="BQ38" s="183">
        <f t="shared" si="133"/>
        <v>0</v>
      </c>
      <c r="BR38" s="184" t="e">
        <f t="shared" si="88"/>
        <v>#DIV/0!</v>
      </c>
      <c r="BS38" s="185"/>
      <c r="BT38" s="185"/>
      <c r="BU38" s="185"/>
      <c r="BV38" s="185"/>
      <c r="BW38" s="231"/>
      <c r="BX38" s="228">
        <f t="shared" si="89"/>
        <v>0</v>
      </c>
      <c r="BY38" s="229">
        <f t="shared" si="90"/>
        <v>0</v>
      </c>
      <c r="BZ38" s="261">
        <f t="shared" si="91"/>
        <v>0</v>
      </c>
      <c r="CA38" s="262">
        <f t="shared" si="92"/>
        <v>0</v>
      </c>
      <c r="CB38" s="262">
        <f t="shared" si="93"/>
        <v>0</v>
      </c>
      <c r="CC38" s="262">
        <f t="shared" si="94"/>
        <v>0</v>
      </c>
      <c r="CD38" s="262">
        <f t="shared" si="95"/>
        <v>0</v>
      </c>
      <c r="CE38" s="262">
        <f t="shared" si="96"/>
        <v>0</v>
      </c>
      <c r="CF38" s="262">
        <f t="shared" si="97"/>
        <v>0</v>
      </c>
      <c r="CG38" s="262">
        <f t="shared" si="98"/>
        <v>0</v>
      </c>
      <c r="CH38" s="262">
        <f t="shared" si="99"/>
        <v>0</v>
      </c>
      <c r="CI38" s="262">
        <f t="shared" si="100"/>
        <v>0</v>
      </c>
      <c r="CJ38" s="262">
        <f t="shared" si="101"/>
        <v>0</v>
      </c>
      <c r="CK38" s="262">
        <f t="shared" si="102"/>
        <v>0</v>
      </c>
      <c r="CL38" s="262">
        <f t="shared" si="103"/>
        <v>0</v>
      </c>
      <c r="CM38" s="262">
        <f t="shared" si="104"/>
        <v>0</v>
      </c>
      <c r="CN38" s="262">
        <f t="shared" si="105"/>
        <v>0</v>
      </c>
      <c r="CO38" s="262">
        <f t="shared" si="106"/>
        <v>0</v>
      </c>
      <c r="CP38" s="262">
        <f t="shared" si="107"/>
        <v>0</v>
      </c>
      <c r="CQ38" s="262">
        <f t="shared" si="108"/>
        <v>0</v>
      </c>
      <c r="CR38" s="262">
        <f t="shared" si="109"/>
        <v>0</v>
      </c>
      <c r="CS38" s="263"/>
      <c r="CT38" s="227"/>
      <c r="CU38" s="227"/>
      <c r="CV38" s="227"/>
      <c r="CW38" s="227"/>
      <c r="CX38" s="227"/>
      <c r="CY38" s="227"/>
      <c r="CZ38" s="227"/>
      <c r="DA38" s="227"/>
      <c r="DB38" s="227"/>
      <c r="DC38" s="231"/>
      <c r="DD38" s="231"/>
      <c r="DE38" s="231"/>
      <c r="DF38" s="231"/>
      <c r="DG38" s="231"/>
      <c r="DH38" s="231"/>
      <c r="DI38" s="231"/>
      <c r="DJ38" s="231"/>
      <c r="DK38" s="231"/>
      <c r="DL38" s="234"/>
      <c r="DM38" s="234"/>
      <c r="DN38" s="234"/>
      <c r="DO38" s="234"/>
      <c r="DP38" s="234"/>
      <c r="DQ38" s="234"/>
      <c r="DR38" s="234"/>
      <c r="DS38" s="234"/>
      <c r="DT38" s="234"/>
      <c r="DU38" s="234"/>
      <c r="DV38" s="234"/>
      <c r="DW38" s="234"/>
      <c r="DX38" s="234"/>
      <c r="DY38" s="234"/>
      <c r="DZ38" s="234"/>
      <c r="EA38" s="234"/>
      <c r="EB38" s="234"/>
      <c r="EC38" s="234"/>
      <c r="ED38" s="234"/>
      <c r="EE38" s="234"/>
      <c r="EF38" s="234"/>
      <c r="EG38" s="234"/>
      <c r="EH38" s="234"/>
      <c r="EI38" s="234"/>
      <c r="EJ38" s="234"/>
      <c r="EK38" s="234"/>
      <c r="EL38" s="234"/>
      <c r="EM38" s="234"/>
      <c r="EN38" s="234"/>
      <c r="EO38" s="234"/>
      <c r="EP38" s="234"/>
      <c r="EQ38" s="234"/>
      <c r="ER38" s="234"/>
      <c r="ES38" s="234"/>
      <c r="ET38" s="234"/>
      <c r="EU38" s="234"/>
      <c r="EV38" s="234"/>
      <c r="EW38" s="234"/>
      <c r="EX38" s="234"/>
      <c r="EY38" s="234"/>
      <c r="EZ38" s="234"/>
      <c r="FA38" s="234"/>
      <c r="FB38" s="234"/>
      <c r="FC38" s="234"/>
      <c r="FD38" s="234"/>
      <c r="FE38" s="234"/>
      <c r="FF38" s="234"/>
      <c r="FG38" s="234"/>
      <c r="FH38" s="234"/>
      <c r="FI38" s="234"/>
      <c r="FJ38" s="234"/>
      <c r="FK38" s="234"/>
      <c r="FL38" s="234"/>
      <c r="FM38" s="234"/>
      <c r="FN38" s="234"/>
      <c r="FO38" s="158"/>
      <c r="FP38" s="158"/>
      <c r="FQ38" s="231"/>
      <c r="FR38" s="231"/>
      <c r="FS38" s="231"/>
      <c r="FT38" s="231"/>
      <c r="FU38" s="231"/>
      <c r="FV38" s="231"/>
      <c r="FW38" s="231"/>
      <c r="FX38" s="231"/>
      <c r="FY38" s="150"/>
      <c r="FZ38" s="150"/>
    </row>
    <row r="39" spans="1:182" ht="20.100000000000001" hidden="1" customHeight="1">
      <c r="A39" s="174">
        <f t="shared" si="64"/>
        <v>26</v>
      </c>
      <c r="B39" s="274"/>
      <c r="C39" s="175"/>
      <c r="D39" s="175"/>
      <c r="E39" s="175"/>
      <c r="F39" s="176"/>
      <c r="G39" s="273"/>
      <c r="H39" s="178"/>
      <c r="I39" s="282">
        <f t="shared" si="110"/>
        <v>0</v>
      </c>
      <c r="J39" s="273"/>
      <c r="K39" s="178"/>
      <c r="L39" s="282">
        <f t="shared" si="111"/>
        <v>0</v>
      </c>
      <c r="M39" s="273"/>
      <c r="N39" s="178"/>
      <c r="O39" s="282">
        <f t="shared" si="112"/>
        <v>0</v>
      </c>
      <c r="P39" s="273"/>
      <c r="Q39" s="178"/>
      <c r="R39" s="282">
        <f t="shared" si="113"/>
        <v>0</v>
      </c>
      <c r="S39" s="273"/>
      <c r="T39" s="178"/>
      <c r="U39" s="282">
        <f t="shared" si="114"/>
        <v>0</v>
      </c>
      <c r="V39" s="273"/>
      <c r="W39" s="178"/>
      <c r="X39" s="282">
        <f t="shared" si="115"/>
        <v>0</v>
      </c>
      <c r="Y39" s="273"/>
      <c r="Z39" s="178"/>
      <c r="AA39" s="282">
        <f t="shared" si="116"/>
        <v>0</v>
      </c>
      <c r="AB39" s="273"/>
      <c r="AC39" s="178"/>
      <c r="AD39" s="282">
        <f t="shared" si="117"/>
        <v>0</v>
      </c>
      <c r="AE39" s="273"/>
      <c r="AF39" s="178"/>
      <c r="AG39" s="282">
        <f t="shared" si="118"/>
        <v>0</v>
      </c>
      <c r="AH39" s="273"/>
      <c r="AI39" s="178"/>
      <c r="AJ39" s="282">
        <f t="shared" si="119"/>
        <v>0</v>
      </c>
      <c r="AK39" s="273"/>
      <c r="AL39" s="178"/>
      <c r="AM39" s="282">
        <f t="shared" si="120"/>
        <v>0</v>
      </c>
      <c r="AN39" s="273"/>
      <c r="AO39" s="178"/>
      <c r="AP39" s="282">
        <f t="shared" si="121"/>
        <v>0</v>
      </c>
      <c r="AQ39" s="273"/>
      <c r="AR39" s="178"/>
      <c r="AS39" s="282">
        <f t="shared" si="122"/>
        <v>0</v>
      </c>
      <c r="AT39" s="273"/>
      <c r="AU39" s="178"/>
      <c r="AV39" s="282">
        <f t="shared" si="123"/>
        <v>0</v>
      </c>
      <c r="AW39" s="273"/>
      <c r="AX39" s="178"/>
      <c r="AY39" s="282">
        <f t="shared" si="124"/>
        <v>0</v>
      </c>
      <c r="AZ39" s="273"/>
      <c r="BA39" s="178"/>
      <c r="BB39" s="282">
        <f t="shared" si="125"/>
        <v>0</v>
      </c>
      <c r="BC39" s="273"/>
      <c r="BD39" s="178"/>
      <c r="BE39" s="282">
        <f t="shared" si="126"/>
        <v>0</v>
      </c>
      <c r="BF39" s="273"/>
      <c r="BG39" s="178"/>
      <c r="BH39" s="282">
        <f t="shared" si="127"/>
        <v>0</v>
      </c>
      <c r="BI39" s="177"/>
      <c r="BJ39" s="178"/>
      <c r="BK39" s="282">
        <f t="shared" si="128"/>
        <v>0</v>
      </c>
      <c r="BL39" s="179"/>
      <c r="BM39" s="180">
        <f t="shared" si="129"/>
        <v>0</v>
      </c>
      <c r="BN39" s="181">
        <f t="shared" si="130"/>
        <v>0</v>
      </c>
      <c r="BO39" s="182">
        <f t="shared" si="131"/>
        <v>26</v>
      </c>
      <c r="BP39" s="241">
        <f t="shared" si="132"/>
        <v>0</v>
      </c>
      <c r="BQ39" s="183">
        <f t="shared" si="133"/>
        <v>0</v>
      </c>
      <c r="BR39" s="184" t="e">
        <f t="shared" si="88"/>
        <v>#DIV/0!</v>
      </c>
      <c r="BS39" s="185"/>
      <c r="BT39" s="185"/>
      <c r="BU39" s="185"/>
      <c r="BV39" s="185"/>
      <c r="BW39" s="231"/>
      <c r="BX39" s="228">
        <f t="shared" si="89"/>
        <v>0</v>
      </c>
      <c r="BY39" s="229">
        <f t="shared" si="90"/>
        <v>0</v>
      </c>
      <c r="BZ39" s="261">
        <f t="shared" si="91"/>
        <v>0</v>
      </c>
      <c r="CA39" s="262">
        <f t="shared" si="92"/>
        <v>0</v>
      </c>
      <c r="CB39" s="262">
        <f t="shared" si="93"/>
        <v>0</v>
      </c>
      <c r="CC39" s="262">
        <f t="shared" si="94"/>
        <v>0</v>
      </c>
      <c r="CD39" s="262">
        <f t="shared" si="95"/>
        <v>0</v>
      </c>
      <c r="CE39" s="262">
        <f t="shared" si="96"/>
        <v>0</v>
      </c>
      <c r="CF39" s="262">
        <f t="shared" si="97"/>
        <v>0</v>
      </c>
      <c r="CG39" s="262">
        <f t="shared" si="98"/>
        <v>0</v>
      </c>
      <c r="CH39" s="262">
        <f t="shared" si="99"/>
        <v>0</v>
      </c>
      <c r="CI39" s="262">
        <f t="shared" si="100"/>
        <v>0</v>
      </c>
      <c r="CJ39" s="262">
        <f t="shared" si="101"/>
        <v>0</v>
      </c>
      <c r="CK39" s="262">
        <f t="shared" si="102"/>
        <v>0</v>
      </c>
      <c r="CL39" s="262">
        <f t="shared" si="103"/>
        <v>0</v>
      </c>
      <c r="CM39" s="262">
        <f t="shared" si="104"/>
        <v>0</v>
      </c>
      <c r="CN39" s="262">
        <f t="shared" si="105"/>
        <v>0</v>
      </c>
      <c r="CO39" s="262">
        <f t="shared" si="106"/>
        <v>0</v>
      </c>
      <c r="CP39" s="262">
        <f t="shared" si="107"/>
        <v>0</v>
      </c>
      <c r="CQ39" s="262">
        <f t="shared" si="108"/>
        <v>0</v>
      </c>
      <c r="CR39" s="262">
        <f t="shared" si="109"/>
        <v>0</v>
      </c>
      <c r="CS39" s="263"/>
      <c r="CT39" s="227"/>
      <c r="CU39" s="227"/>
      <c r="CV39" s="227"/>
      <c r="CW39" s="227"/>
      <c r="CX39" s="227"/>
      <c r="CY39" s="227"/>
      <c r="CZ39" s="227"/>
      <c r="DA39" s="227"/>
      <c r="DB39" s="227"/>
      <c r="DC39" s="231"/>
      <c r="DD39" s="231"/>
      <c r="DE39" s="231"/>
      <c r="DF39" s="231"/>
      <c r="DG39" s="231"/>
      <c r="DH39" s="231"/>
      <c r="DI39" s="231"/>
      <c r="DJ39" s="231"/>
      <c r="DK39" s="231"/>
      <c r="DL39" s="234"/>
      <c r="DM39" s="234"/>
      <c r="DN39" s="234"/>
      <c r="DO39" s="234"/>
      <c r="DP39" s="234"/>
      <c r="DQ39" s="234"/>
      <c r="DR39" s="234"/>
      <c r="DS39" s="234"/>
      <c r="DT39" s="234"/>
      <c r="DU39" s="234"/>
      <c r="DV39" s="234"/>
      <c r="DW39" s="234"/>
      <c r="DX39" s="234"/>
      <c r="DY39" s="234"/>
      <c r="DZ39" s="234"/>
      <c r="EA39" s="234"/>
      <c r="EB39" s="234"/>
      <c r="EC39" s="234"/>
      <c r="ED39" s="234"/>
      <c r="EE39" s="234"/>
      <c r="EF39" s="234"/>
      <c r="EG39" s="234"/>
      <c r="EH39" s="234"/>
      <c r="EI39" s="234"/>
      <c r="EJ39" s="234"/>
      <c r="EK39" s="234"/>
      <c r="EL39" s="234"/>
      <c r="EM39" s="234"/>
      <c r="EN39" s="234"/>
      <c r="EO39" s="234"/>
      <c r="EP39" s="234"/>
      <c r="EQ39" s="234"/>
      <c r="ER39" s="234"/>
      <c r="ES39" s="234"/>
      <c r="ET39" s="234"/>
      <c r="EU39" s="234"/>
      <c r="EV39" s="234"/>
      <c r="EW39" s="234"/>
      <c r="EX39" s="234"/>
      <c r="EY39" s="234"/>
      <c r="EZ39" s="234"/>
      <c r="FA39" s="234"/>
      <c r="FB39" s="234"/>
      <c r="FC39" s="234"/>
      <c r="FD39" s="234"/>
      <c r="FE39" s="234"/>
      <c r="FF39" s="234"/>
      <c r="FG39" s="234"/>
      <c r="FH39" s="234"/>
      <c r="FI39" s="234"/>
      <c r="FJ39" s="234"/>
      <c r="FK39" s="234"/>
      <c r="FL39" s="234"/>
      <c r="FM39" s="234"/>
      <c r="FN39" s="234"/>
      <c r="FO39" s="158"/>
      <c r="FP39" s="158"/>
      <c r="FQ39" s="231"/>
      <c r="FR39" s="231"/>
      <c r="FS39" s="231"/>
      <c r="FT39" s="231"/>
      <c r="FU39" s="231"/>
      <c r="FV39" s="231"/>
      <c r="FW39" s="231"/>
      <c r="FX39" s="231"/>
      <c r="FY39" s="150"/>
      <c r="FZ39" s="150"/>
    </row>
    <row r="40" spans="1:182" ht="20.100000000000001" hidden="1" customHeight="1">
      <c r="A40" s="174">
        <f t="shared" si="64"/>
        <v>26</v>
      </c>
      <c r="B40" s="274"/>
      <c r="C40" s="175"/>
      <c r="D40" s="175"/>
      <c r="E40" s="175"/>
      <c r="F40" s="176"/>
      <c r="G40" s="273"/>
      <c r="H40" s="178"/>
      <c r="I40" s="282">
        <f t="shared" si="110"/>
        <v>0</v>
      </c>
      <c r="J40" s="273"/>
      <c r="K40" s="178"/>
      <c r="L40" s="282">
        <f t="shared" si="111"/>
        <v>0</v>
      </c>
      <c r="M40" s="273"/>
      <c r="N40" s="178"/>
      <c r="O40" s="282">
        <f t="shared" si="112"/>
        <v>0</v>
      </c>
      <c r="P40" s="273"/>
      <c r="Q40" s="178"/>
      <c r="R40" s="282">
        <f t="shared" si="113"/>
        <v>0</v>
      </c>
      <c r="S40" s="273"/>
      <c r="T40" s="178"/>
      <c r="U40" s="282">
        <f t="shared" si="114"/>
        <v>0</v>
      </c>
      <c r="V40" s="273"/>
      <c r="W40" s="178"/>
      <c r="X40" s="282">
        <f t="shared" si="115"/>
        <v>0</v>
      </c>
      <c r="Y40" s="273"/>
      <c r="Z40" s="178"/>
      <c r="AA40" s="282">
        <f t="shared" si="116"/>
        <v>0</v>
      </c>
      <c r="AB40" s="273"/>
      <c r="AC40" s="178"/>
      <c r="AD40" s="282">
        <f t="shared" si="117"/>
        <v>0</v>
      </c>
      <c r="AE40" s="273"/>
      <c r="AF40" s="178"/>
      <c r="AG40" s="282">
        <f t="shared" si="118"/>
        <v>0</v>
      </c>
      <c r="AH40" s="273"/>
      <c r="AI40" s="178"/>
      <c r="AJ40" s="282">
        <f t="shared" si="119"/>
        <v>0</v>
      </c>
      <c r="AK40" s="273"/>
      <c r="AL40" s="178"/>
      <c r="AM40" s="282">
        <f t="shared" si="120"/>
        <v>0</v>
      </c>
      <c r="AN40" s="273"/>
      <c r="AO40" s="178"/>
      <c r="AP40" s="282">
        <f t="shared" si="121"/>
        <v>0</v>
      </c>
      <c r="AQ40" s="273"/>
      <c r="AR40" s="178"/>
      <c r="AS40" s="282">
        <f t="shared" si="122"/>
        <v>0</v>
      </c>
      <c r="AT40" s="273"/>
      <c r="AU40" s="178"/>
      <c r="AV40" s="282">
        <f t="shared" si="123"/>
        <v>0</v>
      </c>
      <c r="AW40" s="273"/>
      <c r="AX40" s="178"/>
      <c r="AY40" s="282">
        <f t="shared" si="124"/>
        <v>0</v>
      </c>
      <c r="AZ40" s="273"/>
      <c r="BA40" s="178"/>
      <c r="BB40" s="282">
        <f t="shared" si="125"/>
        <v>0</v>
      </c>
      <c r="BC40" s="273"/>
      <c r="BD40" s="178"/>
      <c r="BE40" s="282">
        <f t="shared" si="126"/>
        <v>0</v>
      </c>
      <c r="BF40" s="273"/>
      <c r="BG40" s="178"/>
      <c r="BH40" s="282">
        <f t="shared" si="127"/>
        <v>0</v>
      </c>
      <c r="BI40" s="177"/>
      <c r="BJ40" s="178"/>
      <c r="BK40" s="282">
        <f t="shared" si="128"/>
        <v>0</v>
      </c>
      <c r="BL40" s="179"/>
      <c r="BM40" s="180">
        <f t="shared" si="129"/>
        <v>0</v>
      </c>
      <c r="BN40" s="181">
        <f t="shared" si="130"/>
        <v>0</v>
      </c>
      <c r="BO40" s="182">
        <f t="shared" si="131"/>
        <v>26</v>
      </c>
      <c r="BP40" s="241">
        <f t="shared" si="132"/>
        <v>0</v>
      </c>
      <c r="BQ40" s="183">
        <f t="shared" si="133"/>
        <v>0</v>
      </c>
      <c r="BR40" s="184" t="e">
        <f t="shared" si="88"/>
        <v>#DIV/0!</v>
      </c>
      <c r="BS40" s="185"/>
      <c r="BT40" s="185"/>
      <c r="BU40" s="185"/>
      <c r="BV40" s="185"/>
      <c r="BW40" s="231"/>
      <c r="BX40" s="228">
        <f t="shared" si="89"/>
        <v>0</v>
      </c>
      <c r="BY40" s="229">
        <f t="shared" si="90"/>
        <v>0</v>
      </c>
      <c r="BZ40" s="261">
        <f t="shared" si="91"/>
        <v>0</v>
      </c>
      <c r="CA40" s="262">
        <f t="shared" si="92"/>
        <v>0</v>
      </c>
      <c r="CB40" s="262">
        <f t="shared" si="93"/>
        <v>0</v>
      </c>
      <c r="CC40" s="262">
        <f t="shared" si="94"/>
        <v>0</v>
      </c>
      <c r="CD40" s="262">
        <f t="shared" si="95"/>
        <v>0</v>
      </c>
      <c r="CE40" s="262">
        <f t="shared" si="96"/>
        <v>0</v>
      </c>
      <c r="CF40" s="262">
        <f t="shared" si="97"/>
        <v>0</v>
      </c>
      <c r="CG40" s="262">
        <f t="shared" si="98"/>
        <v>0</v>
      </c>
      <c r="CH40" s="262">
        <f t="shared" si="99"/>
        <v>0</v>
      </c>
      <c r="CI40" s="262">
        <f t="shared" si="100"/>
        <v>0</v>
      </c>
      <c r="CJ40" s="262">
        <f t="shared" si="101"/>
        <v>0</v>
      </c>
      <c r="CK40" s="262">
        <f t="shared" si="102"/>
        <v>0</v>
      </c>
      <c r="CL40" s="262">
        <f t="shared" si="103"/>
        <v>0</v>
      </c>
      <c r="CM40" s="262">
        <f t="shared" si="104"/>
        <v>0</v>
      </c>
      <c r="CN40" s="262">
        <f t="shared" si="105"/>
        <v>0</v>
      </c>
      <c r="CO40" s="262">
        <f t="shared" si="106"/>
        <v>0</v>
      </c>
      <c r="CP40" s="262">
        <f t="shared" si="107"/>
        <v>0</v>
      </c>
      <c r="CQ40" s="262">
        <f t="shared" si="108"/>
        <v>0</v>
      </c>
      <c r="CR40" s="262">
        <f t="shared" si="109"/>
        <v>0</v>
      </c>
      <c r="CS40" s="263"/>
      <c r="CT40" s="227"/>
      <c r="CU40" s="227"/>
      <c r="CV40" s="227"/>
      <c r="CW40" s="227"/>
      <c r="CX40" s="227"/>
      <c r="CY40" s="227"/>
      <c r="CZ40" s="227"/>
      <c r="DA40" s="227"/>
      <c r="DB40" s="227"/>
      <c r="DC40" s="159"/>
      <c r="DD40" s="159"/>
      <c r="DE40" s="159"/>
      <c r="DF40" s="159"/>
      <c r="DG40" s="159"/>
      <c r="DH40" s="159"/>
      <c r="DI40" s="159"/>
      <c r="DJ40" s="159"/>
      <c r="DK40" s="159"/>
      <c r="DL40" s="234" t="str">
        <f t="shared" si="45"/>
        <v/>
      </c>
      <c r="DM40" s="234"/>
      <c r="DN40" s="234"/>
      <c r="DO40" s="234" t="str">
        <f t="shared" si="46"/>
        <v/>
      </c>
      <c r="DP40" s="234"/>
      <c r="DQ40" s="234"/>
      <c r="DR40" s="234" t="str">
        <f t="shared" si="47"/>
        <v/>
      </c>
      <c r="DS40" s="234"/>
      <c r="DT40" s="234"/>
      <c r="DU40" s="234" t="str">
        <f t="shared" si="48"/>
        <v/>
      </c>
      <c r="DV40" s="234"/>
      <c r="DW40" s="234"/>
      <c r="DX40" s="234" t="str">
        <f t="shared" si="49"/>
        <v/>
      </c>
      <c r="DY40" s="234"/>
      <c r="DZ40" s="234"/>
      <c r="EA40" s="234" t="str">
        <f t="shared" si="50"/>
        <v/>
      </c>
      <c r="EB40" s="234"/>
      <c r="EC40" s="234"/>
      <c r="ED40" s="234" t="str">
        <f t="shared" si="51"/>
        <v/>
      </c>
      <c r="EE40" s="234"/>
      <c r="EF40" s="234"/>
      <c r="EG40" s="234" t="str">
        <f t="shared" si="52"/>
        <v/>
      </c>
      <c r="EH40" s="234"/>
      <c r="EI40" s="234"/>
      <c r="EJ40" s="234" t="str">
        <f t="shared" si="53"/>
        <v/>
      </c>
      <c r="EK40" s="234"/>
      <c r="EL40" s="234"/>
      <c r="EM40" s="234" t="str">
        <f t="shared" si="54"/>
        <v/>
      </c>
      <c r="EN40" s="234"/>
      <c r="EO40" s="234"/>
      <c r="EP40" s="234" t="str">
        <f t="shared" si="55"/>
        <v/>
      </c>
      <c r="EQ40" s="234"/>
      <c r="ER40" s="234"/>
      <c r="ES40" s="234" t="str">
        <f t="shared" si="56"/>
        <v/>
      </c>
      <c r="ET40" s="234"/>
      <c r="EU40" s="234"/>
      <c r="EV40" s="234" t="str">
        <f t="shared" si="57"/>
        <v/>
      </c>
      <c r="EW40" s="234"/>
      <c r="EX40" s="234"/>
      <c r="EY40" s="234" t="str">
        <f t="shared" si="58"/>
        <v/>
      </c>
      <c r="EZ40" s="234"/>
      <c r="FA40" s="234"/>
      <c r="FB40" s="234" t="str">
        <f t="shared" si="59"/>
        <v/>
      </c>
      <c r="FC40" s="234"/>
      <c r="FD40" s="234"/>
      <c r="FE40" s="234" t="str">
        <f t="shared" si="60"/>
        <v/>
      </c>
      <c r="FF40" s="234"/>
      <c r="FG40" s="234"/>
      <c r="FH40" s="234" t="str">
        <f t="shared" si="61"/>
        <v/>
      </c>
      <c r="FI40" s="234"/>
      <c r="FJ40" s="234"/>
      <c r="FK40" s="234" t="str">
        <f t="shared" si="62"/>
        <v/>
      </c>
      <c r="FL40" s="234"/>
      <c r="FM40" s="234"/>
      <c r="FN40" s="234" t="str">
        <f t="shared" si="63"/>
        <v/>
      </c>
      <c r="FO40" s="158"/>
      <c r="FP40" s="158"/>
      <c r="FQ40" s="231"/>
      <c r="FR40" s="231"/>
      <c r="FS40" s="231"/>
      <c r="FT40" s="231"/>
      <c r="FU40" s="231"/>
      <c r="FV40" s="231"/>
      <c r="FW40" s="231"/>
      <c r="FX40" s="231"/>
      <c r="FY40" s="150"/>
      <c r="FZ40" s="150"/>
    </row>
    <row r="41" spans="1:182" s="186" customFormat="1" ht="30" customHeight="1">
      <c r="A41" s="218"/>
      <c r="C41" s="219" t="s">
        <v>246</v>
      </c>
      <c r="G41" s="187"/>
      <c r="H41" s="219"/>
      <c r="I41" s="187"/>
      <c r="J41" s="187"/>
      <c r="K41" s="187"/>
      <c r="L41" s="187"/>
      <c r="M41" s="187"/>
      <c r="N41" s="187"/>
      <c r="O41" s="187"/>
      <c r="P41" s="187"/>
      <c r="Q41" s="187"/>
      <c r="R41" s="187"/>
      <c r="S41" s="187"/>
      <c r="T41" s="187"/>
      <c r="U41" s="187"/>
      <c r="V41" s="187"/>
      <c r="W41" s="187"/>
      <c r="X41" s="187"/>
      <c r="Y41" s="187"/>
      <c r="Z41" s="187"/>
      <c r="AA41" s="187"/>
      <c r="AB41" s="187"/>
      <c r="AC41" s="187"/>
      <c r="AD41" s="187"/>
      <c r="AE41" s="187"/>
      <c r="AF41" s="187"/>
      <c r="AG41" s="220"/>
      <c r="AH41" s="221"/>
      <c r="AI41" s="221"/>
      <c r="AJ41" s="221"/>
      <c r="AK41" s="221"/>
      <c r="AL41" s="221"/>
      <c r="AM41" s="221"/>
      <c r="AN41" s="221"/>
      <c r="AO41" s="221"/>
      <c r="AP41" s="221"/>
      <c r="AQ41" s="221"/>
      <c r="AR41" s="221"/>
      <c r="AS41" s="221"/>
      <c r="AT41" s="221"/>
      <c r="AU41" s="221"/>
      <c r="AV41" s="221"/>
      <c r="AW41" s="221"/>
      <c r="AX41" s="221"/>
      <c r="AY41" s="221"/>
      <c r="AZ41" s="221"/>
      <c r="BA41" s="221"/>
      <c r="BB41" s="221"/>
      <c r="BC41" s="221"/>
      <c r="BD41" s="221"/>
      <c r="BE41" s="221"/>
      <c r="BF41" s="221"/>
      <c r="BG41" s="221"/>
      <c r="BH41" s="221"/>
      <c r="BI41" s="221"/>
      <c r="BJ41" s="221"/>
      <c r="BK41" s="221"/>
      <c r="BL41" s="221"/>
      <c r="BM41" s="221"/>
      <c r="BO41" s="221" t="s">
        <v>166</v>
      </c>
      <c r="BP41" s="222">
        <f>BP1</f>
        <v>9</v>
      </c>
      <c r="BQ41" s="269" t="s">
        <v>167</v>
      </c>
      <c r="BR41" s="197"/>
      <c r="BS41" s="197"/>
      <c r="BT41" s="197"/>
      <c r="BU41" s="197"/>
      <c r="BV41" s="197"/>
      <c r="BW41" s="187"/>
      <c r="BX41" s="187"/>
      <c r="BY41" s="187"/>
      <c r="BZ41" s="253"/>
      <c r="CA41" s="253"/>
      <c r="CB41" s="253"/>
      <c r="CC41" s="253"/>
      <c r="CD41" s="253"/>
      <c r="CE41" s="253"/>
      <c r="CF41" s="253"/>
      <c r="CG41" s="253"/>
      <c r="CH41" s="253"/>
      <c r="CI41" s="253"/>
      <c r="CJ41" s="253"/>
      <c r="CK41" s="253"/>
      <c r="CL41" s="253"/>
      <c r="CM41" s="253"/>
      <c r="CN41" s="253"/>
      <c r="CO41" s="253"/>
      <c r="CP41" s="253"/>
      <c r="CQ41" s="253"/>
      <c r="CR41" s="253"/>
      <c r="CS41" s="253"/>
      <c r="CT41" s="215"/>
      <c r="CU41" s="215"/>
      <c r="CV41" s="215"/>
      <c r="CW41" s="215"/>
      <c r="CX41" s="215"/>
      <c r="CY41" s="215"/>
      <c r="CZ41" s="215"/>
      <c r="DA41" s="215"/>
      <c r="DB41" s="215"/>
      <c r="DC41" s="187"/>
      <c r="DD41" s="187"/>
      <c r="DE41" s="187"/>
      <c r="DF41" s="187"/>
      <c r="DG41" s="187"/>
      <c r="DH41" s="187"/>
      <c r="DI41" s="187"/>
      <c r="DJ41" s="187"/>
      <c r="DK41" s="187"/>
      <c r="DL41" s="187"/>
      <c r="DM41" s="187"/>
      <c r="DN41" s="187"/>
      <c r="DO41" s="187"/>
      <c r="DP41" s="187"/>
      <c r="DQ41" s="187"/>
      <c r="FN41" s="223"/>
    </row>
    <row r="42" spans="1:182" s="186" customFormat="1" ht="18.75">
      <c r="A42" s="218"/>
      <c r="C42" s="203"/>
      <c r="D42" s="203"/>
      <c r="E42" s="203"/>
      <c r="G42" s="187"/>
      <c r="H42" s="187"/>
      <c r="I42" s="187"/>
      <c r="J42" s="195"/>
      <c r="K42" s="195"/>
      <c r="L42" s="187"/>
      <c r="M42" s="187"/>
      <c r="N42" s="187"/>
      <c r="O42" s="187"/>
      <c r="P42" s="187"/>
      <c r="Q42" s="187"/>
      <c r="R42" s="187"/>
      <c r="S42" s="187"/>
      <c r="T42" s="187"/>
      <c r="U42" s="187"/>
      <c r="V42" s="187"/>
      <c r="W42" s="187"/>
      <c r="X42" s="187"/>
      <c r="Y42" s="187"/>
      <c r="Z42" s="187"/>
      <c r="AA42" s="187"/>
      <c r="AB42" s="187"/>
      <c r="AC42" s="187"/>
      <c r="AD42" s="187"/>
      <c r="AE42" s="187"/>
      <c r="AF42" s="187"/>
      <c r="AG42" s="187"/>
      <c r="AH42" s="187"/>
      <c r="AI42" s="187"/>
      <c r="AJ42" s="187"/>
      <c r="AK42" s="187"/>
      <c r="AL42" s="187"/>
      <c r="AM42" s="187"/>
      <c r="AN42" s="187"/>
      <c r="AO42" s="187"/>
      <c r="AP42" s="187"/>
      <c r="AQ42" s="187"/>
      <c r="AR42" s="187"/>
      <c r="AS42" s="187"/>
      <c r="AT42" s="187"/>
      <c r="AU42" s="187"/>
      <c r="AV42" s="187"/>
      <c r="AW42" s="187"/>
      <c r="AX42" s="187"/>
      <c r="AY42" s="187"/>
      <c r="AZ42" s="187"/>
      <c r="BA42" s="187"/>
      <c r="BB42" s="187"/>
      <c r="BC42" s="187"/>
      <c r="BD42" s="187"/>
      <c r="BE42" s="187"/>
      <c r="BF42" s="187"/>
      <c r="BG42" s="187"/>
      <c r="BH42" s="187"/>
      <c r="BI42" s="187"/>
      <c r="BJ42" s="187"/>
      <c r="BK42" s="187"/>
      <c r="BL42" s="187"/>
      <c r="BQ42" s="197"/>
      <c r="BR42" s="197"/>
      <c r="BS42" s="197"/>
      <c r="BT42" s="197"/>
      <c r="BU42" s="197"/>
      <c r="BV42" s="197"/>
      <c r="BW42" s="187"/>
      <c r="BX42" s="187"/>
      <c r="BY42" s="187"/>
      <c r="BZ42" s="253"/>
      <c r="CA42" s="253"/>
      <c r="CB42" s="253"/>
      <c r="CC42" s="253"/>
      <c r="CD42" s="253"/>
      <c r="CE42" s="253"/>
      <c r="CF42" s="253"/>
      <c r="CG42" s="253"/>
      <c r="CH42" s="253"/>
      <c r="CI42" s="253"/>
      <c r="CJ42" s="253"/>
      <c r="CK42" s="253"/>
      <c r="CL42" s="253"/>
      <c r="CM42" s="253"/>
      <c r="CN42" s="253"/>
      <c r="CO42" s="253"/>
      <c r="CP42" s="253"/>
      <c r="CQ42" s="253"/>
      <c r="CR42" s="253"/>
      <c r="CS42" s="253"/>
      <c r="CT42" s="215"/>
      <c r="CU42" s="215"/>
      <c r="CV42" s="215"/>
      <c r="CW42" s="215"/>
      <c r="CX42" s="215"/>
      <c r="CY42" s="215"/>
      <c r="CZ42" s="215"/>
      <c r="DA42" s="215"/>
      <c r="DB42" s="215"/>
      <c r="DC42" s="187"/>
      <c r="DD42" s="187"/>
      <c r="DE42" s="187"/>
      <c r="DF42" s="187"/>
      <c r="DG42" s="187"/>
      <c r="DH42" s="187"/>
      <c r="DI42" s="187"/>
      <c r="DJ42" s="187"/>
      <c r="DK42" s="187"/>
      <c r="DL42" s="187"/>
      <c r="DM42" s="187"/>
      <c r="DN42" s="187"/>
      <c r="DO42" s="187"/>
      <c r="DP42" s="187"/>
      <c r="DQ42" s="187"/>
      <c r="FN42" s="223"/>
    </row>
    <row r="43" spans="1:182" s="186" customFormat="1" ht="18.75">
      <c r="B43" s="187"/>
      <c r="C43" s="187"/>
      <c r="D43" s="187"/>
      <c r="E43" s="187"/>
      <c r="F43" s="187"/>
      <c r="G43" s="187"/>
      <c r="H43" s="187"/>
      <c r="I43" s="187"/>
      <c r="J43" s="187"/>
      <c r="K43" s="187"/>
      <c r="L43" s="187"/>
      <c r="M43" s="187"/>
      <c r="N43" s="187"/>
      <c r="O43" s="187"/>
      <c r="P43" s="187"/>
      <c r="Q43" s="187"/>
      <c r="R43" s="187"/>
      <c r="S43" s="187"/>
      <c r="T43" s="187"/>
      <c r="U43" s="187"/>
      <c r="V43" s="187"/>
      <c r="W43" s="187"/>
      <c r="X43" s="187"/>
      <c r="Y43" s="187"/>
      <c r="Z43" s="187"/>
      <c r="AA43" s="187"/>
      <c r="AB43" s="187"/>
      <c r="AC43" s="187"/>
      <c r="AD43" s="187"/>
      <c r="AE43" s="187"/>
      <c r="AF43" s="187"/>
      <c r="AG43" s="187"/>
      <c r="AH43" s="187"/>
      <c r="AI43" s="187"/>
      <c r="AJ43" s="187"/>
      <c r="AK43" s="187"/>
      <c r="AL43" s="187"/>
      <c r="AM43" s="187"/>
      <c r="AN43" s="187"/>
      <c r="AO43" s="187"/>
      <c r="AP43" s="187"/>
      <c r="AQ43" s="187"/>
      <c r="AR43" s="187"/>
      <c r="AS43" s="187"/>
      <c r="AT43" s="187"/>
      <c r="AU43" s="187"/>
      <c r="AV43" s="187"/>
      <c r="AW43" s="187"/>
      <c r="AX43" s="187"/>
      <c r="AY43" s="187"/>
      <c r="AZ43" s="187"/>
      <c r="BA43" s="187"/>
      <c r="BB43" s="187"/>
      <c r="BC43" s="187"/>
      <c r="BD43" s="187"/>
      <c r="BE43" s="187"/>
      <c r="BF43" s="187"/>
      <c r="BG43" s="187"/>
      <c r="BH43" s="187"/>
      <c r="BI43" s="187"/>
      <c r="BJ43" s="187"/>
      <c r="BK43" s="187"/>
      <c r="BL43" s="187"/>
      <c r="BQ43" s="197"/>
      <c r="BR43" s="197"/>
      <c r="BS43" s="197"/>
      <c r="BT43" s="197"/>
      <c r="BU43" s="197"/>
      <c r="BV43" s="197"/>
      <c r="BW43" s="187"/>
      <c r="BX43" s="187"/>
      <c r="BY43" s="187"/>
      <c r="BZ43" s="253"/>
      <c r="CA43" s="253"/>
      <c r="CB43" s="253"/>
      <c r="CC43" s="253"/>
      <c r="CD43" s="253"/>
      <c r="CE43" s="253"/>
      <c r="CF43" s="253"/>
      <c r="CG43" s="253"/>
      <c r="CH43" s="253"/>
      <c r="CI43" s="253"/>
      <c r="CJ43" s="253"/>
      <c r="CK43" s="253"/>
      <c r="CL43" s="253"/>
      <c r="CM43" s="253"/>
      <c r="CN43" s="253"/>
      <c r="CO43" s="253"/>
      <c r="CP43" s="253"/>
      <c r="CQ43" s="253"/>
      <c r="CR43" s="253"/>
      <c r="CS43" s="253"/>
      <c r="CT43" s="215"/>
      <c r="CU43" s="215"/>
      <c r="CV43" s="215"/>
      <c r="CW43" s="215"/>
      <c r="CX43" s="215"/>
      <c r="CY43" s="215"/>
      <c r="CZ43" s="215"/>
      <c r="DA43" s="215"/>
      <c r="DB43" s="215"/>
      <c r="DC43" s="187"/>
      <c r="DD43" s="187"/>
      <c r="DE43" s="187"/>
      <c r="DF43" s="187"/>
      <c r="DG43" s="187"/>
      <c r="DH43" s="187"/>
      <c r="DI43" s="187"/>
      <c r="DJ43" s="187"/>
      <c r="DK43" s="187"/>
      <c r="DL43" s="187"/>
      <c r="DM43" s="187"/>
      <c r="DN43" s="187"/>
      <c r="DO43" s="187"/>
      <c r="DP43" s="187"/>
      <c r="DQ43" s="187"/>
      <c r="FN43" s="223"/>
    </row>
    <row r="44" spans="1:182" s="186" customFormat="1">
      <c r="B44" s="195"/>
      <c r="C44" s="187"/>
      <c r="D44" s="187"/>
      <c r="E44" s="187"/>
      <c r="F44" s="235"/>
      <c r="G44" s="235"/>
      <c r="H44" s="235"/>
      <c r="I44" s="235"/>
      <c r="J44" s="235"/>
      <c r="K44" s="235"/>
      <c r="L44" s="235"/>
      <c r="M44" s="195"/>
      <c r="N44" s="195"/>
      <c r="O44" s="195"/>
      <c r="P44" s="187"/>
      <c r="Q44" s="187"/>
      <c r="R44" s="187"/>
      <c r="S44" s="187"/>
      <c r="T44" s="187"/>
      <c r="U44" s="187"/>
      <c r="V44" s="187"/>
      <c r="W44" s="187"/>
      <c r="X44" s="187"/>
      <c r="Y44" s="187"/>
      <c r="Z44" s="187"/>
      <c r="AA44" s="187"/>
      <c r="AB44" s="187"/>
      <c r="AC44" s="187"/>
      <c r="AD44" s="187"/>
      <c r="AE44" s="187"/>
      <c r="AF44" s="187"/>
      <c r="AG44" s="187"/>
      <c r="AH44" s="187"/>
      <c r="AI44" s="187"/>
      <c r="AJ44" s="187"/>
      <c r="AK44" s="187"/>
      <c r="AL44" s="187"/>
      <c r="AM44" s="187"/>
      <c r="AN44" s="187"/>
      <c r="AO44" s="187"/>
      <c r="AP44" s="187"/>
      <c r="AQ44" s="187"/>
      <c r="AR44" s="187"/>
      <c r="AS44" s="187"/>
      <c r="AT44" s="187"/>
      <c r="AU44" s="187"/>
      <c r="AV44" s="187"/>
      <c r="AW44" s="187"/>
      <c r="AX44" s="187"/>
      <c r="AY44" s="187"/>
      <c r="AZ44" s="187"/>
      <c r="BA44" s="187"/>
      <c r="BB44" s="187"/>
      <c r="BC44" s="187"/>
      <c r="BD44" s="187"/>
      <c r="BE44" s="187"/>
      <c r="BF44" s="187"/>
      <c r="BG44" s="187"/>
      <c r="BH44" s="187"/>
      <c r="BI44" s="187"/>
      <c r="BJ44" s="187"/>
      <c r="BK44" s="187"/>
      <c r="BL44" s="187"/>
      <c r="BQ44" s="197"/>
      <c r="BR44" s="197"/>
      <c r="BS44" s="197"/>
      <c r="BT44" s="197"/>
      <c r="BU44" s="197"/>
      <c r="BV44" s="197"/>
      <c r="BW44" s="187"/>
      <c r="BX44" s="187"/>
      <c r="BY44" s="187"/>
      <c r="BZ44" s="251"/>
      <c r="CA44" s="251"/>
      <c r="CB44" s="251"/>
      <c r="CC44" s="251"/>
      <c r="CD44" s="251"/>
      <c r="CE44" s="251"/>
      <c r="CF44" s="251"/>
      <c r="CG44" s="251"/>
      <c r="CH44" s="251"/>
      <c r="CI44" s="251"/>
      <c r="CJ44" s="251"/>
      <c r="CK44" s="251"/>
      <c r="CL44" s="251"/>
      <c r="CM44" s="251"/>
      <c r="CN44" s="251"/>
      <c r="CO44" s="251"/>
      <c r="CP44" s="251"/>
      <c r="CQ44" s="251"/>
      <c r="CR44" s="251"/>
      <c r="CS44" s="251"/>
      <c r="CT44" s="187"/>
      <c r="CU44" s="187"/>
      <c r="CV44" s="187"/>
      <c r="CW44" s="187"/>
      <c r="CX44" s="187"/>
      <c r="CY44" s="187"/>
      <c r="CZ44" s="187"/>
      <c r="DA44" s="187"/>
      <c r="DB44" s="187"/>
      <c r="DC44" s="187"/>
      <c r="DD44" s="187"/>
      <c r="DE44" s="187"/>
      <c r="DF44" s="187"/>
      <c r="DG44" s="187"/>
      <c r="DH44" s="187"/>
      <c r="DI44" s="187"/>
      <c r="DJ44" s="187"/>
      <c r="DK44" s="187"/>
      <c r="DL44" s="187"/>
      <c r="DM44" s="187"/>
      <c r="DN44" s="187"/>
      <c r="DO44" s="187"/>
      <c r="DP44" s="187"/>
      <c r="DQ44" s="187"/>
    </row>
    <row r="45" spans="1:182" s="186" customFormat="1">
      <c r="B45" s="195"/>
      <c r="C45" s="187"/>
      <c r="D45" s="187"/>
      <c r="E45" s="187"/>
      <c r="G45" s="235"/>
      <c r="H45" s="235"/>
      <c r="I45" s="235"/>
      <c r="J45" s="235"/>
      <c r="K45" s="235"/>
      <c r="L45" s="235"/>
      <c r="M45" s="195"/>
      <c r="N45" s="195"/>
      <c r="O45" s="195"/>
      <c r="P45" s="187"/>
      <c r="Q45" s="187"/>
      <c r="R45" s="187"/>
      <c r="S45" s="187"/>
      <c r="T45" s="187"/>
      <c r="U45" s="187"/>
      <c r="V45" s="187"/>
      <c r="W45" s="187"/>
      <c r="X45" s="187"/>
      <c r="Y45" s="187"/>
      <c r="Z45" s="187"/>
      <c r="AA45" s="187"/>
      <c r="AB45" s="187"/>
      <c r="AC45" s="187"/>
      <c r="AD45" s="187"/>
      <c r="AE45" s="187"/>
      <c r="AF45" s="187"/>
      <c r="AG45" s="187"/>
      <c r="AH45" s="187"/>
      <c r="AI45" s="187"/>
      <c r="AJ45" s="187"/>
      <c r="AK45" s="187"/>
      <c r="AL45" s="187"/>
      <c r="AM45" s="187"/>
      <c r="AN45" s="187"/>
      <c r="AO45" s="187"/>
      <c r="AP45" s="187"/>
      <c r="AQ45" s="187"/>
      <c r="AR45" s="187"/>
      <c r="AS45" s="187"/>
      <c r="AT45" s="187"/>
      <c r="AU45" s="187"/>
      <c r="AV45" s="187"/>
      <c r="AW45" s="187"/>
      <c r="AX45" s="187"/>
      <c r="AY45" s="187"/>
      <c r="AZ45" s="187"/>
      <c r="BA45" s="187"/>
      <c r="BB45" s="187"/>
      <c r="BC45" s="187"/>
      <c r="BD45" s="187"/>
      <c r="BE45" s="187"/>
      <c r="BF45" s="187"/>
      <c r="BG45" s="187"/>
      <c r="BH45" s="187"/>
      <c r="BI45" s="187"/>
      <c r="BJ45" s="187"/>
      <c r="BK45" s="187"/>
      <c r="BL45" s="187"/>
      <c r="BQ45" s="197"/>
      <c r="BR45" s="197"/>
      <c r="BS45" s="197"/>
      <c r="BT45" s="197"/>
      <c r="BU45" s="197"/>
      <c r="BV45" s="197"/>
      <c r="BW45" s="187"/>
      <c r="BX45" s="187"/>
      <c r="BY45" s="187"/>
      <c r="BZ45" s="251"/>
      <c r="CA45" s="251"/>
      <c r="CB45" s="251"/>
      <c r="CC45" s="251"/>
      <c r="CD45" s="251"/>
      <c r="CE45" s="251"/>
      <c r="CF45" s="251"/>
      <c r="CG45" s="251"/>
      <c r="CH45" s="251"/>
      <c r="CI45" s="251"/>
      <c r="CJ45" s="251"/>
      <c r="CK45" s="251"/>
      <c r="CL45" s="251"/>
      <c r="CM45" s="251"/>
      <c r="CN45" s="251"/>
      <c r="CO45" s="251"/>
      <c r="CP45" s="251"/>
      <c r="CQ45" s="251"/>
      <c r="CR45" s="251"/>
      <c r="CS45" s="251"/>
      <c r="CT45" s="187"/>
      <c r="CU45" s="187"/>
      <c r="CV45" s="187"/>
      <c r="CW45" s="187"/>
      <c r="CX45" s="187"/>
      <c r="CY45" s="187"/>
      <c r="CZ45" s="187"/>
      <c r="DA45" s="187"/>
      <c r="DB45" s="187"/>
      <c r="DC45" s="187"/>
      <c r="DD45" s="187"/>
      <c r="DE45" s="187"/>
      <c r="DF45" s="187"/>
      <c r="DG45" s="187"/>
      <c r="DH45" s="187"/>
      <c r="DI45" s="187"/>
      <c r="DJ45" s="187"/>
      <c r="DK45" s="187"/>
      <c r="DL45" s="187"/>
      <c r="DM45" s="187"/>
      <c r="DN45" s="187"/>
      <c r="DO45" s="187"/>
      <c r="DP45" s="187"/>
      <c r="DQ45" s="187"/>
    </row>
    <row r="46" spans="1:182">
      <c r="B46" s="159"/>
      <c r="C46" s="43"/>
      <c r="D46" s="43"/>
      <c r="E46" s="43"/>
    </row>
    <row r="47" spans="1:182" ht="27.75" hidden="1" customHeight="1">
      <c r="B47" s="158"/>
      <c r="G47" s="44"/>
      <c r="H47" s="44"/>
      <c r="I47" s="41" t="s">
        <v>25</v>
      </c>
      <c r="J47" s="151"/>
      <c r="K47" s="125"/>
      <c r="L47" s="41" t="s">
        <v>26</v>
      </c>
      <c r="M47" s="151"/>
      <c r="N47" s="125"/>
      <c r="O47" s="41" t="s">
        <v>27</v>
      </c>
      <c r="P47" s="151"/>
      <c r="Q47" s="125"/>
      <c r="R47" s="41" t="s">
        <v>51</v>
      </c>
      <c r="S47" s="151"/>
      <c r="T47" s="125"/>
      <c r="U47" s="41" t="s">
        <v>50</v>
      </c>
      <c r="V47" s="151"/>
      <c r="W47" s="125"/>
      <c r="X47" s="41" t="s">
        <v>49</v>
      </c>
      <c r="Y47" s="151"/>
      <c r="Z47" s="125"/>
      <c r="AA47" s="41" t="s">
        <v>48</v>
      </c>
      <c r="AB47" s="151"/>
      <c r="AC47" s="125"/>
      <c r="AD47" s="41" t="s">
        <v>19</v>
      </c>
      <c r="AE47" s="151"/>
      <c r="AF47" s="125"/>
      <c r="AG47" s="41" t="s">
        <v>47</v>
      </c>
      <c r="AH47" s="44"/>
      <c r="AI47" s="44"/>
      <c r="AJ47" s="41" t="s">
        <v>14</v>
      </c>
      <c r="AL47" s="44"/>
      <c r="AM47" s="41" t="s">
        <v>53</v>
      </c>
      <c r="AN47" s="44"/>
      <c r="AO47" s="44"/>
      <c r="AP47" s="41" t="s">
        <v>54</v>
      </c>
    </row>
    <row r="48" spans="1:182">
      <c r="B48" s="158"/>
      <c r="G48" s="44"/>
      <c r="H48" s="44"/>
      <c r="I48" s="45"/>
      <c r="J48" s="44"/>
      <c r="K48" s="44"/>
      <c r="L48" s="46"/>
      <c r="M48" s="44"/>
      <c r="N48" s="44"/>
      <c r="O48" s="46"/>
      <c r="P48" s="44"/>
      <c r="Q48" s="44"/>
      <c r="R48" s="46"/>
      <c r="S48" s="44"/>
      <c r="T48" s="44"/>
      <c r="U48" s="46"/>
      <c r="V48" s="44"/>
      <c r="W48" s="44"/>
      <c r="X48" s="46"/>
      <c r="Y48" s="44"/>
      <c r="Z48" s="44"/>
      <c r="AA48" s="46"/>
      <c r="AB48" s="44"/>
      <c r="AC48" s="44"/>
      <c r="AD48" s="46"/>
      <c r="AE48" s="44"/>
      <c r="AF48" s="44"/>
      <c r="AG48" s="46"/>
      <c r="AH48" s="44"/>
      <c r="AI48" s="44"/>
      <c r="AJ48" s="46"/>
      <c r="AK48" s="44"/>
      <c r="AL48" s="44"/>
      <c r="AM48" s="46"/>
      <c r="AN48" s="44"/>
      <c r="AO48" s="44"/>
      <c r="AP48" s="46"/>
    </row>
    <row r="49" spans="2:45">
      <c r="B49" s="152"/>
      <c r="C49" s="147"/>
      <c r="D49" s="147"/>
      <c r="E49" s="147"/>
      <c r="F49" s="127"/>
      <c r="G49" s="44"/>
      <c r="H49" s="44"/>
      <c r="I49" s="46"/>
      <c r="J49" s="44"/>
      <c r="K49" s="44"/>
      <c r="L49" s="249"/>
      <c r="M49" s="44"/>
      <c r="N49" s="44"/>
      <c r="O49" s="46"/>
      <c r="P49" s="44"/>
      <c r="Q49" s="44"/>
      <c r="R49" s="46"/>
      <c r="S49" s="44"/>
      <c r="T49" s="44"/>
      <c r="U49" s="46"/>
      <c r="V49" s="44"/>
      <c r="W49" s="44"/>
      <c r="X49" s="46"/>
      <c r="Y49" s="44"/>
      <c r="Z49" s="44"/>
      <c r="AA49" s="46"/>
      <c r="AB49" s="44"/>
      <c r="AC49" s="44"/>
      <c r="AD49" s="46"/>
      <c r="AE49" s="44"/>
      <c r="AF49" s="44"/>
      <c r="AG49" s="46"/>
      <c r="AH49" s="44"/>
      <c r="AI49" s="44"/>
      <c r="AJ49" s="46"/>
      <c r="AK49" s="44"/>
      <c r="AL49" s="44"/>
      <c r="AM49" s="46"/>
      <c r="AN49" s="44"/>
      <c r="AO49" s="44"/>
      <c r="AP49" s="46"/>
    </row>
    <row r="50" spans="2:45">
      <c r="B50" s="149"/>
      <c r="C50" s="147"/>
      <c r="D50" s="147"/>
      <c r="E50" s="147"/>
      <c r="F50" s="127"/>
      <c r="G50" s="44"/>
      <c r="H50" s="44"/>
      <c r="I50" s="46"/>
      <c r="J50" s="44"/>
      <c r="K50" s="44"/>
      <c r="L50" s="46"/>
      <c r="M50" s="44"/>
      <c r="N50" s="44"/>
      <c r="O50" s="46"/>
      <c r="P50" s="44"/>
      <c r="Q50" s="44"/>
      <c r="R50" s="46"/>
      <c r="S50" s="44"/>
      <c r="T50" s="44"/>
      <c r="U50" s="46"/>
      <c r="V50" s="44"/>
      <c r="W50" s="44"/>
      <c r="X50" s="46"/>
      <c r="Y50" s="44"/>
      <c r="Z50" s="44"/>
      <c r="AA50" s="46"/>
      <c r="AB50" s="44"/>
      <c r="AC50" s="44"/>
      <c r="AD50" s="46"/>
      <c r="AE50" s="44"/>
      <c r="AF50" s="44"/>
      <c r="AG50" s="46"/>
      <c r="AH50" s="44"/>
      <c r="AI50" s="44"/>
      <c r="AJ50" s="46"/>
      <c r="AK50" s="44"/>
      <c r="AL50" s="44"/>
      <c r="AM50" s="46"/>
      <c r="AN50" s="44"/>
      <c r="AO50" s="44"/>
      <c r="AP50" s="46"/>
    </row>
    <row r="51" spans="2:45">
      <c r="B51" s="147"/>
      <c r="C51" s="153"/>
      <c r="D51" s="153"/>
      <c r="E51" s="153"/>
      <c r="F51" s="127"/>
      <c r="G51" s="44"/>
      <c r="H51" s="44"/>
      <c r="I51" s="46"/>
      <c r="J51" s="44"/>
      <c r="K51" s="44"/>
      <c r="L51" s="46"/>
      <c r="M51" s="44"/>
      <c r="N51" s="44"/>
      <c r="O51" s="46"/>
      <c r="P51" s="44"/>
      <c r="Q51" s="44"/>
      <c r="R51" s="46"/>
      <c r="S51" s="44"/>
      <c r="T51" s="44"/>
      <c r="U51" s="46"/>
      <c r="V51" s="44"/>
      <c r="W51" s="44"/>
      <c r="X51" s="46"/>
      <c r="Y51" s="44"/>
      <c r="Z51" s="44"/>
      <c r="AA51" s="46"/>
      <c r="AB51" s="44"/>
      <c r="AC51" s="44"/>
      <c r="AD51" s="46"/>
      <c r="AE51" s="44"/>
      <c r="AF51" s="44"/>
      <c r="AG51" s="46"/>
      <c r="AH51" s="44"/>
      <c r="AI51" s="44"/>
      <c r="AJ51" s="46"/>
      <c r="AK51" s="44"/>
      <c r="AL51" s="44"/>
      <c r="AM51" s="46"/>
      <c r="AN51" s="44"/>
      <c r="AO51" s="44"/>
      <c r="AP51" s="46"/>
    </row>
    <row r="52" spans="2:45">
      <c r="B52" s="147"/>
      <c r="C52" s="153"/>
      <c r="D52" s="153"/>
      <c r="E52" s="153"/>
      <c r="F52" s="127"/>
      <c r="G52" s="44"/>
      <c r="H52" s="44"/>
      <c r="I52" s="46"/>
      <c r="J52" s="44"/>
      <c r="K52" s="44"/>
      <c r="L52" s="46"/>
      <c r="M52" s="44"/>
      <c r="N52" s="44"/>
      <c r="O52" s="46"/>
      <c r="P52" s="44"/>
      <c r="Q52" s="44"/>
      <c r="R52" s="46"/>
      <c r="S52" s="44"/>
      <c r="T52" s="44"/>
      <c r="U52" s="46"/>
      <c r="V52" s="44"/>
      <c r="W52" s="44"/>
      <c r="X52" s="46"/>
      <c r="Y52" s="44"/>
      <c r="Z52" s="44"/>
      <c r="AA52" s="46"/>
      <c r="AB52" s="44"/>
      <c r="AC52" s="44"/>
      <c r="AD52" s="46"/>
      <c r="AE52" s="44"/>
      <c r="AF52" s="44"/>
      <c r="AG52" s="46"/>
      <c r="AH52" s="44"/>
      <c r="AI52" s="44"/>
      <c r="AJ52" s="46"/>
      <c r="AK52" s="44"/>
      <c r="AL52" s="44"/>
      <c r="AM52" s="46"/>
      <c r="AN52" s="44"/>
      <c r="AO52" s="44"/>
      <c r="AP52" s="46"/>
    </row>
    <row r="53" spans="2:45">
      <c r="B53" s="149"/>
      <c r="C53" s="153"/>
      <c r="D53" s="153"/>
      <c r="E53" s="153"/>
      <c r="F53" s="127"/>
      <c r="G53" s="44"/>
      <c r="H53" s="44"/>
      <c r="I53" s="46"/>
      <c r="J53" s="44"/>
      <c r="K53" s="44"/>
      <c r="L53" s="46"/>
      <c r="M53" s="44"/>
      <c r="N53" s="44"/>
      <c r="O53" s="46"/>
      <c r="P53" s="44"/>
      <c r="Q53" s="44"/>
      <c r="R53" s="46"/>
      <c r="S53" s="44"/>
      <c r="T53" s="44"/>
      <c r="U53" s="46"/>
      <c r="V53" s="44"/>
      <c r="W53" s="44"/>
      <c r="X53" s="46"/>
      <c r="Y53" s="44"/>
      <c r="Z53" s="44"/>
      <c r="AA53" s="46"/>
      <c r="AB53" s="44"/>
      <c r="AC53" s="44"/>
      <c r="AD53" s="46"/>
      <c r="AE53" s="44"/>
      <c r="AF53" s="44"/>
      <c r="AG53" s="46"/>
      <c r="AH53" s="44"/>
      <c r="AI53" s="44"/>
      <c r="AJ53" s="46"/>
      <c r="AK53" s="44"/>
      <c r="AL53" s="44"/>
      <c r="AM53" s="46"/>
      <c r="AN53" s="44"/>
      <c r="AO53" s="44"/>
      <c r="AP53" s="46"/>
      <c r="AQ53" s="154"/>
      <c r="AR53" s="154"/>
      <c r="AS53" s="154"/>
    </row>
    <row r="54" spans="2:45">
      <c r="B54" s="147"/>
      <c r="C54" s="153"/>
      <c r="D54" s="153"/>
      <c r="E54" s="153"/>
      <c r="F54" s="127"/>
      <c r="G54" s="44"/>
      <c r="H54" s="44"/>
      <c r="I54" s="46"/>
      <c r="J54" s="44"/>
      <c r="K54" s="44"/>
      <c r="L54" s="46"/>
      <c r="M54" s="44"/>
      <c r="N54" s="44"/>
      <c r="O54" s="46"/>
      <c r="P54" s="44"/>
      <c r="Q54" s="44"/>
      <c r="R54" s="46"/>
      <c r="S54" s="44"/>
      <c r="T54" s="44"/>
      <c r="U54" s="46"/>
      <c r="V54" s="44"/>
      <c r="W54" s="44"/>
      <c r="X54" s="46"/>
      <c r="Y54" s="44"/>
      <c r="Z54" s="44"/>
      <c r="AA54" s="46"/>
      <c r="AB54" s="44"/>
      <c r="AC54" s="44"/>
      <c r="AD54" s="46"/>
      <c r="AE54" s="44"/>
      <c r="AF54" s="44"/>
      <c r="AG54" s="46"/>
      <c r="AH54" s="44"/>
      <c r="AI54" s="44"/>
      <c r="AJ54" s="46"/>
      <c r="AK54" s="44"/>
      <c r="AL54" s="44"/>
      <c r="AM54" s="46"/>
      <c r="AN54" s="44"/>
      <c r="AO54" s="44"/>
      <c r="AP54" s="46"/>
      <c r="AQ54" s="154"/>
      <c r="AR54" s="154"/>
      <c r="AS54" s="154"/>
    </row>
    <row r="55" spans="2:45">
      <c r="B55" s="147"/>
      <c r="C55" s="153"/>
      <c r="D55" s="153"/>
      <c r="E55" s="153"/>
      <c r="F55" s="127"/>
      <c r="G55" s="44"/>
      <c r="H55" s="44"/>
      <c r="I55" s="46"/>
      <c r="J55" s="44"/>
      <c r="K55" s="44"/>
      <c r="L55" s="46"/>
      <c r="M55" s="44"/>
      <c r="N55" s="44"/>
      <c r="O55" s="46"/>
      <c r="P55" s="44"/>
      <c r="Q55" s="44"/>
      <c r="R55" s="46"/>
      <c r="S55" s="44"/>
      <c r="T55" s="44"/>
      <c r="U55" s="46"/>
      <c r="V55" s="44"/>
      <c r="W55" s="44"/>
      <c r="X55" s="46"/>
      <c r="Y55" s="44"/>
      <c r="Z55" s="44"/>
      <c r="AA55" s="46"/>
      <c r="AB55" s="44"/>
      <c r="AC55" s="44"/>
      <c r="AD55" s="46"/>
      <c r="AE55" s="44"/>
      <c r="AF55" s="44"/>
      <c r="AG55" s="46"/>
      <c r="AH55" s="44"/>
      <c r="AI55" s="44"/>
      <c r="AJ55" s="46"/>
      <c r="AK55" s="44"/>
      <c r="AL55" s="44"/>
      <c r="AM55" s="46"/>
      <c r="AN55" s="44"/>
      <c r="AO55" s="44"/>
      <c r="AP55" s="46"/>
      <c r="AQ55" s="154"/>
      <c r="AR55" s="154"/>
      <c r="AS55" s="154"/>
    </row>
    <row r="56" spans="2:45">
      <c r="B56" s="149"/>
      <c r="C56" s="153"/>
      <c r="D56" s="153"/>
      <c r="E56" s="153"/>
      <c r="F56" s="127"/>
      <c r="G56" s="44"/>
      <c r="H56" s="44"/>
      <c r="I56" s="46"/>
      <c r="J56" s="44"/>
      <c r="K56" s="44"/>
      <c r="L56" s="46"/>
      <c r="M56" s="44"/>
      <c r="N56" s="44"/>
      <c r="O56" s="46"/>
      <c r="P56" s="44"/>
      <c r="Q56" s="44"/>
      <c r="R56" s="46"/>
      <c r="S56" s="44"/>
      <c r="T56" s="44"/>
      <c r="U56" s="46"/>
      <c r="V56" s="44"/>
      <c r="W56" s="44"/>
      <c r="X56" s="46"/>
      <c r="Y56" s="44"/>
      <c r="Z56" s="44"/>
      <c r="AA56" s="46"/>
      <c r="AB56" s="44"/>
      <c r="AC56" s="44"/>
      <c r="AD56" s="46"/>
      <c r="AE56" s="44"/>
      <c r="AF56" s="44"/>
      <c r="AG56" s="46"/>
      <c r="AH56" s="44"/>
      <c r="AI56" s="44"/>
      <c r="AJ56" s="46"/>
      <c r="AK56" s="44"/>
      <c r="AL56" s="44"/>
      <c r="AM56" s="46"/>
      <c r="AN56" s="44"/>
      <c r="AO56" s="44"/>
      <c r="AP56" s="46"/>
      <c r="AQ56" s="154"/>
      <c r="AR56" s="154"/>
      <c r="AS56" s="154"/>
    </row>
    <row r="57" spans="2:45">
      <c r="B57" s="147"/>
      <c r="C57" s="153"/>
      <c r="D57" s="153"/>
      <c r="E57" s="153"/>
      <c r="F57" s="127"/>
      <c r="G57" s="44"/>
      <c r="H57" s="44"/>
      <c r="I57" s="46"/>
      <c r="J57" s="44"/>
      <c r="K57" s="44"/>
      <c r="L57" s="46"/>
      <c r="M57" s="44"/>
      <c r="N57" s="44"/>
      <c r="O57" s="46"/>
      <c r="P57" s="44"/>
      <c r="Q57" s="44"/>
      <c r="R57" s="46"/>
      <c r="S57" s="44"/>
      <c r="T57" s="44"/>
      <c r="U57" s="46"/>
      <c r="V57" s="44"/>
      <c r="W57" s="44"/>
      <c r="X57" s="46"/>
      <c r="Y57" s="44"/>
      <c r="Z57" s="44"/>
      <c r="AA57" s="46"/>
      <c r="AB57" s="44"/>
      <c r="AC57" s="44"/>
      <c r="AD57" s="46"/>
      <c r="AE57" s="44"/>
      <c r="AF57" s="44"/>
      <c r="AG57" s="46"/>
      <c r="AH57" s="44"/>
      <c r="AI57" s="44"/>
      <c r="AJ57" s="46"/>
      <c r="AK57" s="44"/>
      <c r="AL57" s="44"/>
      <c r="AM57" s="46"/>
      <c r="AN57" s="44"/>
      <c r="AO57" s="44"/>
      <c r="AP57" s="46"/>
      <c r="AQ57" s="154"/>
      <c r="AR57" s="154"/>
      <c r="AS57" s="154"/>
    </row>
    <row r="58" spans="2:45">
      <c r="B58" s="147"/>
      <c r="C58" s="153"/>
      <c r="D58" s="153"/>
      <c r="E58" s="153"/>
      <c r="F58" s="127"/>
      <c r="G58" s="44"/>
      <c r="H58" s="44"/>
      <c r="I58" s="46"/>
      <c r="J58" s="44"/>
      <c r="K58" s="44"/>
      <c r="L58" s="46"/>
      <c r="M58" s="44"/>
      <c r="N58" s="44"/>
      <c r="O58" s="46"/>
      <c r="P58" s="44"/>
      <c r="Q58" s="44"/>
      <c r="R58" s="46"/>
      <c r="S58" s="44"/>
      <c r="T58" s="44"/>
      <c r="U58" s="46"/>
      <c r="V58" s="44"/>
      <c r="W58" s="44"/>
      <c r="X58" s="46"/>
      <c r="Y58" s="44"/>
      <c r="Z58" s="44"/>
      <c r="AA58" s="46"/>
      <c r="AB58" s="44"/>
      <c r="AC58" s="44"/>
      <c r="AD58" s="46"/>
      <c r="AE58" s="44"/>
      <c r="AF58" s="44"/>
      <c r="AG58" s="46"/>
      <c r="AH58" s="44"/>
      <c r="AI58" s="44"/>
      <c r="AJ58" s="46"/>
      <c r="AK58" s="44"/>
      <c r="AL58" s="44"/>
      <c r="AM58" s="46"/>
      <c r="AN58" s="44"/>
      <c r="AO58" s="44"/>
      <c r="AP58" s="46"/>
      <c r="AQ58" s="154"/>
      <c r="AR58" s="154"/>
      <c r="AS58" s="154"/>
    </row>
    <row r="59" spans="2:45">
      <c r="B59" s="149"/>
      <c r="C59" s="153"/>
      <c r="D59" s="153"/>
      <c r="E59" s="153"/>
      <c r="F59" s="127"/>
      <c r="G59" s="44"/>
      <c r="H59" s="44"/>
      <c r="I59" s="46"/>
      <c r="J59" s="44"/>
      <c r="K59" s="44"/>
      <c r="L59" s="46"/>
      <c r="M59" s="44"/>
      <c r="N59" s="44"/>
      <c r="O59" s="46"/>
      <c r="P59" s="44"/>
      <c r="Q59" s="44"/>
      <c r="R59" s="46"/>
      <c r="S59" s="44"/>
      <c r="T59" s="44"/>
      <c r="U59" s="46"/>
      <c r="V59" s="44"/>
      <c r="W59" s="44"/>
      <c r="X59" s="46"/>
      <c r="Y59" s="44"/>
      <c r="Z59" s="44"/>
      <c r="AA59" s="46"/>
      <c r="AB59" s="44"/>
      <c r="AC59" s="44"/>
      <c r="AD59" s="46"/>
      <c r="AE59" s="44"/>
      <c r="AF59" s="44"/>
      <c r="AG59" s="46"/>
      <c r="AH59" s="44"/>
      <c r="AI59" s="44"/>
      <c r="AJ59" s="46"/>
      <c r="AK59" s="44"/>
      <c r="AL59" s="44"/>
      <c r="AM59" s="46"/>
      <c r="AN59" s="44"/>
      <c r="AO59" s="44"/>
      <c r="AP59" s="46"/>
      <c r="AQ59" s="154"/>
      <c r="AR59" s="154"/>
      <c r="AS59" s="154"/>
    </row>
    <row r="60" spans="2:45">
      <c r="B60" s="147"/>
      <c r="C60" s="153"/>
      <c r="D60" s="153"/>
      <c r="E60" s="153"/>
      <c r="F60" s="127"/>
      <c r="G60" s="44"/>
      <c r="H60" s="44"/>
      <c r="I60" s="46"/>
      <c r="J60" s="44"/>
      <c r="K60" s="44"/>
      <c r="L60" s="46"/>
      <c r="M60" s="44"/>
      <c r="N60" s="44"/>
      <c r="O60" s="46"/>
      <c r="P60" s="44"/>
      <c r="Q60" s="44"/>
      <c r="R60" s="46"/>
      <c r="S60" s="44"/>
      <c r="T60" s="44"/>
      <c r="U60" s="46"/>
      <c r="V60" s="44"/>
      <c r="W60" s="44"/>
      <c r="X60" s="46"/>
      <c r="Y60" s="44"/>
      <c r="Z60" s="44"/>
      <c r="AA60" s="46"/>
      <c r="AB60" s="44"/>
      <c r="AC60" s="44"/>
      <c r="AD60" s="46"/>
      <c r="AE60" s="44"/>
      <c r="AF60" s="44"/>
      <c r="AG60" s="46"/>
      <c r="AH60" s="44"/>
      <c r="AI60" s="44"/>
      <c r="AJ60" s="46"/>
      <c r="AK60" s="44"/>
      <c r="AL60" s="44"/>
      <c r="AM60" s="46"/>
      <c r="AN60" s="44"/>
      <c r="AO60" s="44"/>
      <c r="AP60" s="46"/>
      <c r="AQ60" s="154"/>
      <c r="AR60" s="154"/>
      <c r="AS60" s="154"/>
    </row>
    <row r="61" spans="2:45">
      <c r="B61" s="147"/>
      <c r="C61" s="153"/>
      <c r="D61" s="153"/>
      <c r="E61" s="153"/>
      <c r="F61" s="127"/>
      <c r="G61" s="44"/>
      <c r="H61" s="44"/>
      <c r="I61" s="46"/>
      <c r="J61" s="44"/>
      <c r="K61" s="44"/>
      <c r="L61" s="46"/>
      <c r="M61" s="44"/>
      <c r="N61" s="44"/>
      <c r="O61" s="46"/>
      <c r="P61" s="44"/>
      <c r="Q61" s="44"/>
      <c r="R61" s="46"/>
      <c r="S61" s="44"/>
      <c r="T61" s="44"/>
      <c r="U61" s="46"/>
      <c r="V61" s="44"/>
      <c r="W61" s="44"/>
      <c r="X61" s="46"/>
      <c r="Y61" s="44"/>
      <c r="Z61" s="44"/>
      <c r="AA61" s="46"/>
      <c r="AB61" s="44"/>
      <c r="AC61" s="44"/>
      <c r="AD61" s="46"/>
      <c r="AE61" s="44"/>
      <c r="AF61" s="44"/>
      <c r="AG61" s="46"/>
      <c r="AH61" s="44"/>
      <c r="AI61" s="44"/>
      <c r="AJ61" s="46"/>
      <c r="AK61" s="44"/>
      <c r="AL61" s="44"/>
      <c r="AM61" s="46"/>
      <c r="AN61" s="44"/>
      <c r="AO61" s="44"/>
      <c r="AP61" s="46"/>
      <c r="AQ61" s="154"/>
      <c r="AR61" s="154"/>
      <c r="AS61" s="154"/>
    </row>
    <row r="62" spans="2:45">
      <c r="B62" s="149"/>
      <c r="C62" s="153"/>
      <c r="D62" s="153"/>
      <c r="E62" s="153"/>
      <c r="F62" s="127"/>
      <c r="G62" s="44"/>
      <c r="H62" s="44"/>
      <c r="I62" s="46"/>
      <c r="J62" s="44"/>
      <c r="K62" s="44"/>
      <c r="L62" s="46"/>
      <c r="M62" s="44"/>
      <c r="N62" s="44"/>
      <c r="O62" s="46"/>
      <c r="P62" s="44"/>
      <c r="Q62" s="44"/>
      <c r="R62" s="46"/>
      <c r="S62" s="44"/>
      <c r="T62" s="44"/>
      <c r="U62" s="46"/>
      <c r="V62" s="44"/>
      <c r="W62" s="44"/>
      <c r="X62" s="46"/>
      <c r="Y62" s="44"/>
      <c r="Z62" s="44"/>
      <c r="AA62" s="46"/>
      <c r="AB62" s="44"/>
      <c r="AC62" s="44"/>
      <c r="AD62" s="46"/>
      <c r="AE62" s="44"/>
      <c r="AF62" s="44"/>
      <c r="AG62" s="46"/>
      <c r="AH62" s="44"/>
      <c r="AI62" s="44"/>
      <c r="AJ62" s="46"/>
      <c r="AK62" s="44"/>
      <c r="AL62" s="44"/>
      <c r="AM62" s="46"/>
      <c r="AN62" s="44"/>
      <c r="AO62" s="44"/>
      <c r="AP62" s="46"/>
      <c r="AQ62" s="154"/>
      <c r="AR62" s="154"/>
      <c r="AS62" s="154"/>
    </row>
    <row r="63" spans="2:45">
      <c r="B63" s="147"/>
      <c r="C63" s="153"/>
      <c r="D63" s="153"/>
      <c r="E63" s="153"/>
      <c r="F63" s="127"/>
      <c r="G63" s="44"/>
      <c r="H63" s="44"/>
      <c r="I63" s="46"/>
      <c r="J63" s="44"/>
      <c r="K63" s="44"/>
      <c r="L63" s="46"/>
      <c r="M63" s="44"/>
      <c r="N63" s="44"/>
      <c r="O63" s="46"/>
      <c r="P63" s="44"/>
      <c r="Q63" s="44"/>
      <c r="R63" s="46"/>
      <c r="S63" s="44"/>
      <c r="T63" s="44"/>
      <c r="U63" s="46"/>
      <c r="V63" s="44"/>
      <c r="W63" s="44"/>
      <c r="X63" s="46"/>
      <c r="Y63" s="44"/>
      <c r="Z63" s="44"/>
      <c r="AA63" s="46"/>
      <c r="AB63" s="44"/>
      <c r="AC63" s="44"/>
      <c r="AD63" s="46"/>
      <c r="AE63" s="44"/>
      <c r="AF63" s="44"/>
      <c r="AG63" s="46"/>
      <c r="AH63" s="44"/>
      <c r="AI63" s="44"/>
      <c r="AJ63" s="46"/>
      <c r="AK63" s="44"/>
      <c r="AL63" s="44"/>
      <c r="AM63" s="46"/>
      <c r="AN63" s="44"/>
      <c r="AO63" s="44"/>
      <c r="AP63" s="46"/>
      <c r="AQ63" s="154"/>
      <c r="AR63" s="154"/>
      <c r="AS63" s="154"/>
    </row>
    <row r="64" spans="2:45">
      <c r="B64" s="147"/>
      <c r="C64" s="153"/>
      <c r="D64" s="153"/>
      <c r="E64" s="153"/>
      <c r="F64" s="127"/>
      <c r="G64" s="44"/>
      <c r="H64" s="44"/>
      <c r="I64" s="46"/>
      <c r="J64" s="44"/>
      <c r="K64" s="44"/>
      <c r="L64" s="46"/>
      <c r="M64" s="44"/>
      <c r="N64" s="44"/>
      <c r="O64" s="46"/>
      <c r="P64" s="44"/>
      <c r="Q64" s="44"/>
      <c r="R64" s="46"/>
      <c r="S64" s="44"/>
      <c r="T64" s="44"/>
      <c r="U64" s="46"/>
      <c r="V64" s="44"/>
      <c r="W64" s="44"/>
      <c r="X64" s="46"/>
      <c r="Y64" s="44"/>
      <c r="Z64" s="44"/>
      <c r="AA64" s="46"/>
      <c r="AB64" s="44"/>
      <c r="AC64" s="44"/>
      <c r="AD64" s="46"/>
      <c r="AE64" s="44"/>
      <c r="AF64" s="44"/>
      <c r="AG64" s="46"/>
      <c r="AH64" s="44"/>
      <c r="AI64" s="44"/>
      <c r="AJ64" s="46"/>
      <c r="AK64" s="44"/>
      <c r="AL64" s="44"/>
      <c r="AM64" s="46"/>
      <c r="AN64" s="44"/>
      <c r="AO64" s="44"/>
      <c r="AP64" s="46"/>
      <c r="AQ64" s="154"/>
      <c r="AR64" s="154"/>
      <c r="AS64" s="154"/>
    </row>
    <row r="65" spans="2:45">
      <c r="B65" s="149"/>
      <c r="C65" s="153"/>
      <c r="D65" s="153"/>
      <c r="E65" s="153"/>
      <c r="F65" s="127"/>
      <c r="G65" s="44"/>
      <c r="H65" s="44"/>
      <c r="I65" s="46"/>
      <c r="J65" s="44"/>
      <c r="K65" s="44"/>
      <c r="L65" s="46"/>
      <c r="M65" s="44"/>
      <c r="N65" s="44"/>
      <c r="O65" s="46"/>
      <c r="P65" s="44"/>
      <c r="Q65" s="44"/>
      <c r="R65" s="46"/>
      <c r="S65" s="44"/>
      <c r="T65" s="44"/>
      <c r="U65" s="46"/>
      <c r="V65" s="44"/>
      <c r="W65" s="44"/>
      <c r="X65" s="46"/>
      <c r="Y65" s="44"/>
      <c r="Z65" s="44"/>
      <c r="AA65" s="46"/>
      <c r="AB65" s="44"/>
      <c r="AC65" s="44"/>
      <c r="AD65" s="46"/>
      <c r="AE65" s="44"/>
      <c r="AF65" s="44"/>
      <c r="AG65" s="46"/>
      <c r="AH65" s="44"/>
      <c r="AI65" s="44"/>
      <c r="AJ65" s="46"/>
      <c r="AK65" s="44"/>
      <c r="AL65" s="44"/>
      <c r="AM65" s="46"/>
      <c r="AN65" s="44"/>
      <c r="AO65" s="44"/>
      <c r="AP65" s="46"/>
      <c r="AQ65" s="154"/>
      <c r="AR65" s="154"/>
      <c r="AS65" s="154"/>
    </row>
    <row r="66" spans="2:45">
      <c r="B66" s="147"/>
      <c r="C66" s="153"/>
      <c r="D66" s="153"/>
      <c r="E66" s="153"/>
      <c r="F66" s="127"/>
      <c r="G66" s="44"/>
      <c r="H66" s="44"/>
      <c r="I66" s="46"/>
      <c r="J66" s="44"/>
      <c r="K66" s="44"/>
      <c r="L66" s="46"/>
      <c r="M66" s="44"/>
      <c r="N66" s="44"/>
      <c r="O66" s="46"/>
      <c r="P66" s="44"/>
      <c r="Q66" s="44"/>
      <c r="R66" s="46"/>
      <c r="S66" s="44"/>
      <c r="T66" s="44"/>
      <c r="U66" s="46"/>
      <c r="V66" s="44"/>
      <c r="W66" s="44"/>
      <c r="X66" s="46"/>
      <c r="Y66" s="44"/>
      <c r="Z66" s="44"/>
      <c r="AA66" s="46"/>
      <c r="AB66" s="44"/>
      <c r="AC66" s="44"/>
      <c r="AD66" s="46"/>
      <c r="AE66" s="44"/>
      <c r="AF66" s="44"/>
      <c r="AG66" s="46"/>
      <c r="AH66" s="44"/>
      <c r="AI66" s="44"/>
      <c r="AJ66" s="46"/>
      <c r="AK66" s="44"/>
      <c r="AL66" s="44"/>
      <c r="AM66" s="46"/>
      <c r="AN66" s="44"/>
      <c r="AO66" s="44"/>
      <c r="AP66" s="46"/>
      <c r="AQ66" s="154"/>
      <c r="AR66" s="154"/>
      <c r="AS66" s="154"/>
    </row>
    <row r="67" spans="2:45">
      <c r="B67" s="147"/>
      <c r="C67" s="153"/>
      <c r="D67" s="153"/>
      <c r="E67" s="153"/>
      <c r="F67" s="127"/>
      <c r="G67" s="44"/>
      <c r="H67" s="44"/>
      <c r="I67" s="46"/>
      <c r="J67" s="44"/>
      <c r="K67" s="44"/>
      <c r="L67" s="46"/>
      <c r="M67" s="44"/>
      <c r="N67" s="44"/>
      <c r="O67" s="46"/>
      <c r="P67" s="44"/>
      <c r="Q67" s="44"/>
      <c r="R67" s="46"/>
      <c r="S67" s="44"/>
      <c r="T67" s="44"/>
      <c r="U67" s="46"/>
      <c r="V67" s="44"/>
      <c r="W67" s="44"/>
      <c r="X67" s="46"/>
      <c r="Y67" s="44"/>
      <c r="Z67" s="44"/>
      <c r="AA67" s="46"/>
      <c r="AB67" s="44"/>
      <c r="AC67" s="44"/>
      <c r="AD67" s="46"/>
      <c r="AE67" s="44"/>
      <c r="AF67" s="44"/>
      <c r="AG67" s="46"/>
      <c r="AH67" s="44"/>
      <c r="AI67" s="44"/>
      <c r="AJ67" s="46"/>
      <c r="AK67" s="44"/>
      <c r="AL67" s="44"/>
      <c r="AM67" s="46"/>
      <c r="AN67" s="44"/>
      <c r="AO67" s="44"/>
      <c r="AP67" s="46"/>
    </row>
    <row r="68" spans="2:45">
      <c r="B68" s="149"/>
      <c r="C68" s="153"/>
      <c r="D68" s="153"/>
      <c r="E68" s="153"/>
      <c r="F68" s="127"/>
      <c r="G68" s="44"/>
      <c r="H68" s="44"/>
      <c r="I68" s="46"/>
      <c r="J68" s="44"/>
      <c r="K68" s="44"/>
      <c r="L68" s="46"/>
      <c r="M68" s="44"/>
      <c r="N68" s="44"/>
      <c r="O68" s="46"/>
      <c r="P68" s="44"/>
      <c r="Q68" s="44"/>
      <c r="R68" s="46"/>
      <c r="S68" s="44"/>
      <c r="T68" s="44"/>
      <c r="U68" s="46"/>
      <c r="V68" s="44"/>
      <c r="W68" s="44"/>
      <c r="X68" s="46"/>
      <c r="Y68" s="44"/>
      <c r="Z68" s="44"/>
      <c r="AA68" s="46"/>
      <c r="AB68" s="44"/>
      <c r="AC68" s="44"/>
      <c r="AD68" s="46"/>
      <c r="AE68" s="44"/>
      <c r="AF68" s="44"/>
      <c r="AG68" s="46"/>
      <c r="AH68" s="44"/>
      <c r="AI68" s="44"/>
      <c r="AJ68" s="46"/>
      <c r="AK68" s="44"/>
      <c r="AL68" s="44"/>
      <c r="AM68" s="46"/>
      <c r="AN68" s="44"/>
      <c r="AO68" s="44"/>
      <c r="AP68" s="46"/>
    </row>
    <row r="69" spans="2:45">
      <c r="B69" s="147"/>
      <c r="C69" s="153"/>
      <c r="D69" s="153"/>
      <c r="E69" s="153"/>
      <c r="F69" s="127"/>
      <c r="G69" s="44"/>
      <c r="H69" s="44"/>
      <c r="I69" s="46"/>
      <c r="J69" s="44"/>
      <c r="K69" s="44"/>
      <c r="L69" s="46"/>
      <c r="M69" s="44"/>
      <c r="N69" s="44"/>
      <c r="O69" s="46"/>
      <c r="P69" s="44"/>
      <c r="Q69" s="44"/>
      <c r="R69" s="46"/>
      <c r="S69" s="44"/>
      <c r="T69" s="44"/>
      <c r="U69" s="46"/>
      <c r="V69" s="44"/>
      <c r="W69" s="44"/>
      <c r="X69" s="46"/>
      <c r="Y69" s="44"/>
      <c r="Z69" s="44"/>
      <c r="AA69" s="46"/>
      <c r="AB69" s="44"/>
      <c r="AC69" s="44"/>
      <c r="AD69" s="46"/>
      <c r="AE69" s="44"/>
      <c r="AF69" s="44"/>
      <c r="AG69" s="46"/>
      <c r="AH69" s="44"/>
      <c r="AI69" s="44"/>
      <c r="AJ69" s="46"/>
      <c r="AK69" s="44"/>
      <c r="AL69" s="44"/>
      <c r="AM69" s="46"/>
      <c r="AN69" s="44"/>
      <c r="AO69" s="44"/>
      <c r="AP69" s="46"/>
    </row>
    <row r="70" spans="2:45">
      <c r="B70" s="147"/>
      <c r="C70" s="153"/>
      <c r="D70" s="153"/>
      <c r="E70" s="153"/>
      <c r="F70" s="127"/>
      <c r="G70" s="44"/>
      <c r="H70" s="44"/>
      <c r="I70" s="46"/>
      <c r="J70" s="44"/>
      <c r="K70" s="44"/>
      <c r="L70" s="46"/>
      <c r="M70" s="44"/>
      <c r="N70" s="44"/>
      <c r="O70" s="46"/>
      <c r="P70" s="44"/>
      <c r="Q70" s="44"/>
      <c r="R70" s="46"/>
      <c r="S70" s="44"/>
      <c r="T70" s="44"/>
      <c r="U70" s="46"/>
      <c r="V70" s="44"/>
      <c r="W70" s="44"/>
      <c r="X70" s="46"/>
      <c r="Y70" s="44"/>
      <c r="Z70" s="44"/>
      <c r="AA70" s="46"/>
      <c r="AB70" s="44"/>
      <c r="AC70" s="44"/>
      <c r="AD70" s="46"/>
      <c r="AE70" s="44"/>
      <c r="AF70" s="44"/>
      <c r="AG70" s="46"/>
      <c r="AH70" s="44"/>
      <c r="AI70" s="44"/>
      <c r="AJ70" s="46"/>
      <c r="AK70" s="44"/>
      <c r="AL70" s="44"/>
      <c r="AM70" s="46"/>
      <c r="AN70" s="44"/>
      <c r="AO70" s="44"/>
      <c r="AP70" s="46"/>
    </row>
    <row r="71" spans="2:45">
      <c r="B71" s="149"/>
      <c r="C71" s="153"/>
      <c r="D71" s="153"/>
      <c r="E71" s="153"/>
      <c r="F71" s="127"/>
      <c r="G71" s="44"/>
      <c r="H71" s="44"/>
      <c r="I71" s="46"/>
      <c r="J71" s="44"/>
      <c r="K71" s="44"/>
      <c r="L71" s="46"/>
      <c r="M71" s="44"/>
      <c r="N71" s="44"/>
      <c r="O71" s="46"/>
      <c r="P71" s="44"/>
      <c r="Q71" s="44"/>
      <c r="R71" s="46"/>
      <c r="S71" s="44"/>
      <c r="T71" s="44"/>
      <c r="U71" s="46"/>
      <c r="V71" s="44"/>
      <c r="W71" s="44"/>
      <c r="X71" s="46"/>
      <c r="Y71" s="44"/>
      <c r="Z71" s="44"/>
      <c r="AA71" s="46"/>
      <c r="AB71" s="44"/>
      <c r="AC71" s="44"/>
      <c r="AD71" s="46"/>
      <c r="AE71" s="44"/>
      <c r="AF71" s="44"/>
      <c r="AG71" s="46"/>
      <c r="AH71" s="44"/>
      <c r="AI71" s="44"/>
      <c r="AJ71" s="46"/>
      <c r="AK71" s="44"/>
      <c r="AL71" s="44"/>
      <c r="AM71" s="46"/>
      <c r="AN71" s="44"/>
      <c r="AO71" s="44"/>
      <c r="AP71" s="46"/>
    </row>
    <row r="72" spans="2:45">
      <c r="B72" s="147"/>
      <c r="C72" s="153"/>
      <c r="D72" s="153"/>
      <c r="E72" s="153"/>
      <c r="F72" s="127"/>
      <c r="G72" s="147"/>
      <c r="H72" s="147"/>
      <c r="I72" s="147"/>
      <c r="J72" s="155"/>
      <c r="K72" s="155"/>
      <c r="L72" s="155"/>
      <c r="S72" s="156"/>
      <c r="T72" s="156"/>
      <c r="U72" s="156"/>
    </row>
    <row r="73" spans="2:45">
      <c r="B73" s="147"/>
      <c r="C73" s="153"/>
      <c r="D73" s="153"/>
      <c r="E73" s="153"/>
      <c r="F73" s="127"/>
      <c r="G73" s="147"/>
      <c r="H73" s="147"/>
      <c r="I73" s="147"/>
      <c r="J73" s="155"/>
      <c r="K73" s="155"/>
      <c r="L73" s="155"/>
      <c r="S73" s="156"/>
      <c r="T73" s="156"/>
      <c r="U73" s="156"/>
    </row>
    <row r="74" spans="2:45">
      <c r="B74" s="149"/>
      <c r="C74" s="153"/>
      <c r="D74" s="153"/>
      <c r="E74" s="153"/>
      <c r="F74" s="127"/>
      <c r="G74" s="147"/>
      <c r="H74" s="147"/>
      <c r="I74" s="147"/>
      <c r="J74" s="155"/>
      <c r="K74" s="155"/>
      <c r="L74" s="155"/>
      <c r="S74" s="156"/>
      <c r="T74" s="156"/>
      <c r="U74" s="156"/>
    </row>
    <row r="75" spans="2:45">
      <c r="B75" s="147"/>
      <c r="C75" s="153"/>
      <c r="D75" s="153"/>
      <c r="E75" s="153"/>
      <c r="F75" s="127"/>
      <c r="G75" s="147"/>
      <c r="H75" s="147"/>
      <c r="I75" s="147"/>
      <c r="J75" s="155"/>
      <c r="K75" s="155"/>
      <c r="L75" s="155"/>
      <c r="S75" s="156"/>
      <c r="T75" s="156"/>
      <c r="U75" s="156"/>
    </row>
    <row r="76" spans="2:45">
      <c r="B76" s="147"/>
      <c r="C76" s="153"/>
      <c r="D76" s="153"/>
      <c r="E76" s="153"/>
      <c r="F76" s="127"/>
      <c r="G76" s="147"/>
      <c r="H76" s="147"/>
      <c r="I76" s="147"/>
      <c r="J76" s="153"/>
      <c r="K76" s="153"/>
      <c r="L76" s="153"/>
      <c r="S76" s="157"/>
      <c r="T76" s="157"/>
      <c r="U76" s="157"/>
    </row>
    <row r="77" spans="2:45">
      <c r="B77" s="149"/>
      <c r="C77" s="153"/>
      <c r="D77" s="153"/>
      <c r="E77" s="153"/>
      <c r="F77" s="127"/>
      <c r="G77" s="147"/>
      <c r="H77" s="147"/>
      <c r="I77" s="147"/>
      <c r="J77" s="153"/>
      <c r="K77" s="153"/>
      <c r="L77" s="153"/>
      <c r="S77" s="157"/>
      <c r="T77" s="157"/>
      <c r="U77" s="157"/>
    </row>
    <row r="78" spans="2:45">
      <c r="B78" s="147"/>
      <c r="C78" s="153"/>
      <c r="D78" s="153"/>
      <c r="E78" s="153"/>
      <c r="F78" s="127"/>
      <c r="G78" s="147"/>
      <c r="H78" s="147"/>
      <c r="I78" s="147"/>
      <c r="J78" s="153"/>
      <c r="K78" s="153"/>
      <c r="L78" s="153"/>
      <c r="S78" s="157"/>
      <c r="T78" s="157"/>
      <c r="U78" s="157"/>
    </row>
    <row r="79" spans="2:45">
      <c r="B79" s="147"/>
      <c r="C79" s="153"/>
      <c r="D79" s="153"/>
      <c r="E79" s="153"/>
      <c r="F79" s="127"/>
      <c r="G79" s="147"/>
      <c r="H79" s="147"/>
      <c r="I79" s="147"/>
      <c r="J79" s="153"/>
      <c r="K79" s="153"/>
      <c r="L79" s="153"/>
      <c r="S79" s="157"/>
      <c r="T79" s="157"/>
      <c r="U79" s="157"/>
    </row>
    <row r="80" spans="2:45">
      <c r="B80" s="149"/>
      <c r="C80" s="153"/>
      <c r="D80" s="153"/>
      <c r="E80" s="153"/>
      <c r="F80" s="127"/>
      <c r="G80" s="147"/>
      <c r="H80" s="147"/>
      <c r="I80" s="147"/>
      <c r="J80" s="153"/>
      <c r="K80" s="153"/>
      <c r="L80" s="153"/>
      <c r="S80" s="157"/>
      <c r="T80" s="157"/>
      <c r="U80" s="157"/>
    </row>
    <row r="81" spans="2:12">
      <c r="B81" s="147"/>
      <c r="C81" s="153"/>
      <c r="D81" s="153"/>
      <c r="E81" s="153"/>
      <c r="F81" s="127"/>
      <c r="G81" s="147"/>
      <c r="H81" s="147"/>
      <c r="I81" s="147"/>
      <c r="J81" s="153"/>
      <c r="K81" s="153"/>
      <c r="L81" s="153"/>
    </row>
    <row r="82" spans="2:12">
      <c r="B82" s="147"/>
      <c r="C82" s="153"/>
      <c r="D82" s="153"/>
      <c r="E82" s="153"/>
      <c r="F82" s="127"/>
      <c r="G82" s="147"/>
      <c r="H82" s="147"/>
      <c r="I82" s="147"/>
      <c r="J82" s="153"/>
      <c r="K82" s="153"/>
      <c r="L82" s="153"/>
    </row>
    <row r="83" spans="2:12">
      <c r="B83" s="147"/>
      <c r="C83" s="153"/>
      <c r="D83" s="153"/>
      <c r="E83" s="153"/>
      <c r="F83" s="127"/>
      <c r="G83" s="147"/>
      <c r="H83" s="147"/>
      <c r="I83" s="147"/>
      <c r="J83" s="153"/>
      <c r="K83" s="153"/>
      <c r="L83" s="153"/>
    </row>
    <row r="84" spans="2:12">
      <c r="B84" s="147"/>
      <c r="C84" s="153"/>
      <c r="D84" s="153"/>
      <c r="E84" s="153"/>
      <c r="F84" s="127"/>
      <c r="G84" s="147"/>
      <c r="H84" s="147"/>
      <c r="I84" s="147"/>
      <c r="J84" s="153"/>
      <c r="K84" s="153"/>
      <c r="L84" s="153"/>
    </row>
    <row r="85" spans="2:12">
      <c r="B85" s="149"/>
      <c r="C85" s="153"/>
      <c r="D85" s="153"/>
      <c r="E85" s="153"/>
      <c r="F85" s="127"/>
      <c r="G85" s="147"/>
      <c r="H85" s="147"/>
      <c r="I85" s="147"/>
      <c r="J85" s="153"/>
      <c r="K85" s="153"/>
      <c r="L85" s="153"/>
    </row>
    <row r="86" spans="2:12">
      <c r="B86" s="147"/>
      <c r="C86" s="153"/>
      <c r="D86" s="153"/>
      <c r="E86" s="153"/>
      <c r="F86" s="127"/>
      <c r="G86" s="147"/>
      <c r="H86" s="147"/>
      <c r="I86" s="147"/>
      <c r="J86" s="153"/>
      <c r="K86" s="153"/>
      <c r="L86" s="153"/>
    </row>
    <row r="87" spans="2:12">
      <c r="B87" s="147"/>
      <c r="C87" s="153"/>
      <c r="D87" s="153"/>
      <c r="E87" s="153"/>
      <c r="F87" s="127"/>
      <c r="G87" s="147"/>
      <c r="H87" s="147"/>
      <c r="I87" s="147"/>
      <c r="J87" s="153"/>
      <c r="K87" s="153"/>
      <c r="L87" s="153"/>
    </row>
    <row r="88" spans="2:12">
      <c r="B88" s="147"/>
      <c r="C88" s="153"/>
      <c r="D88" s="153"/>
      <c r="E88" s="153"/>
      <c r="F88" s="127"/>
      <c r="G88" s="147"/>
      <c r="H88" s="147"/>
      <c r="I88" s="147"/>
      <c r="J88" s="153"/>
      <c r="K88" s="153"/>
      <c r="L88" s="153"/>
    </row>
    <row r="89" spans="2:12">
      <c r="B89" s="147"/>
      <c r="C89" s="153"/>
      <c r="D89" s="153"/>
      <c r="E89" s="153"/>
      <c r="F89" s="127"/>
      <c r="G89" s="147"/>
      <c r="H89" s="147"/>
      <c r="I89" s="147"/>
      <c r="J89" s="153"/>
      <c r="K89" s="153"/>
      <c r="L89" s="153"/>
    </row>
    <row r="90" spans="2:12">
      <c r="B90" s="149"/>
      <c r="C90" s="153"/>
      <c r="D90" s="153"/>
      <c r="E90" s="153"/>
      <c r="F90" s="127"/>
      <c r="G90" s="147"/>
      <c r="H90" s="147"/>
      <c r="I90" s="147"/>
      <c r="J90" s="153"/>
      <c r="K90" s="153"/>
      <c r="L90" s="153"/>
    </row>
    <row r="91" spans="2:12">
      <c r="B91" s="147"/>
      <c r="C91" s="153"/>
      <c r="D91" s="153"/>
      <c r="E91" s="153"/>
      <c r="F91" s="127"/>
      <c r="G91" s="147"/>
      <c r="H91" s="147"/>
      <c r="I91" s="147"/>
      <c r="J91" s="153"/>
      <c r="K91" s="153"/>
      <c r="L91" s="153"/>
    </row>
    <row r="92" spans="2:12">
      <c r="B92" s="147"/>
      <c r="C92" s="153"/>
      <c r="D92" s="153"/>
      <c r="E92" s="153"/>
      <c r="F92" s="127"/>
      <c r="G92" s="147"/>
      <c r="H92" s="147"/>
      <c r="I92" s="147"/>
      <c r="J92" s="153"/>
      <c r="K92" s="153"/>
      <c r="L92" s="153"/>
    </row>
    <row r="93" spans="2:12">
      <c r="B93" s="147"/>
      <c r="C93" s="153"/>
      <c r="D93" s="153"/>
      <c r="E93" s="153"/>
      <c r="F93" s="127"/>
      <c r="G93" s="147"/>
      <c r="H93" s="147"/>
      <c r="I93" s="147"/>
      <c r="J93" s="153"/>
      <c r="K93" s="153"/>
      <c r="L93" s="153"/>
    </row>
    <row r="94" spans="2:12">
      <c r="B94" s="147"/>
      <c r="C94" s="153"/>
      <c r="D94" s="153"/>
      <c r="E94" s="153"/>
      <c r="F94" s="127"/>
      <c r="G94" s="147"/>
      <c r="H94" s="147"/>
      <c r="I94" s="147"/>
      <c r="J94" s="153"/>
      <c r="K94" s="153"/>
      <c r="L94" s="153"/>
    </row>
    <row r="95" spans="2:12">
      <c r="B95" s="149"/>
      <c r="C95" s="153"/>
      <c r="D95" s="153"/>
      <c r="E95" s="153"/>
      <c r="F95" s="127"/>
      <c r="G95" s="147"/>
      <c r="H95" s="147"/>
      <c r="I95" s="147"/>
      <c r="J95" s="153"/>
      <c r="K95" s="153"/>
      <c r="L95" s="153"/>
    </row>
    <row r="96" spans="2:12">
      <c r="B96" s="149"/>
      <c r="C96" s="153"/>
      <c r="D96" s="153"/>
      <c r="E96" s="153"/>
      <c r="F96" s="127"/>
      <c r="G96" s="147"/>
      <c r="H96" s="147"/>
      <c r="I96" s="147"/>
      <c r="J96" s="153"/>
      <c r="K96" s="153"/>
      <c r="L96" s="153"/>
    </row>
    <row r="97" spans="2:12">
      <c r="B97" s="147"/>
      <c r="C97" s="153"/>
      <c r="D97" s="153"/>
      <c r="E97" s="153"/>
      <c r="F97" s="127"/>
      <c r="G97" s="147"/>
      <c r="H97" s="147"/>
      <c r="I97" s="147"/>
      <c r="J97" s="153"/>
      <c r="K97" s="153"/>
      <c r="L97" s="153"/>
    </row>
    <row r="98" spans="2:12">
      <c r="B98" s="147"/>
      <c r="C98" s="153"/>
      <c r="D98" s="153"/>
      <c r="E98" s="153"/>
      <c r="F98" s="127"/>
      <c r="G98" s="147"/>
      <c r="H98" s="147"/>
      <c r="I98" s="147"/>
      <c r="J98" s="153"/>
      <c r="K98" s="153"/>
      <c r="L98" s="153"/>
    </row>
    <row r="99" spans="2:12">
      <c r="B99" s="147"/>
      <c r="C99" s="153"/>
      <c r="D99" s="153"/>
      <c r="E99" s="153"/>
      <c r="F99" s="127"/>
      <c r="G99" s="147"/>
      <c r="H99" s="147"/>
      <c r="I99" s="147"/>
      <c r="J99" s="153"/>
      <c r="K99" s="153"/>
      <c r="L99" s="153"/>
    </row>
    <row r="100" spans="2:12">
      <c r="B100" s="147"/>
      <c r="C100" s="153"/>
      <c r="D100" s="153"/>
      <c r="E100" s="153"/>
      <c r="F100" s="127"/>
      <c r="G100" s="147"/>
      <c r="H100" s="147"/>
      <c r="I100" s="147"/>
      <c r="J100" s="153"/>
      <c r="K100" s="153"/>
      <c r="L100" s="153"/>
    </row>
    <row r="101" spans="2:12">
      <c r="B101" s="149"/>
      <c r="C101" s="153"/>
      <c r="D101" s="153"/>
      <c r="E101" s="153"/>
      <c r="F101" s="127"/>
      <c r="G101" s="147"/>
      <c r="H101" s="147"/>
      <c r="I101" s="147"/>
      <c r="J101" s="153"/>
      <c r="K101" s="153"/>
      <c r="L101" s="153"/>
    </row>
    <row r="102" spans="2:12">
      <c r="B102" s="149"/>
      <c r="C102" s="153"/>
      <c r="D102" s="153"/>
      <c r="E102" s="153"/>
      <c r="F102" s="127"/>
      <c r="G102" s="147"/>
      <c r="H102" s="147"/>
      <c r="I102" s="147"/>
      <c r="J102" s="153"/>
      <c r="K102" s="153"/>
      <c r="L102" s="153"/>
    </row>
  </sheetData>
  <sheetProtection algorithmName="SHA-512" hashValue="df0nAxwbo0GjMJS1i4fZCXjz/wWleprHsQBn2Yf3Fc8Z8zBKP3VFrNMZBP28sRdc36dIqxCVwU/QOguSjBen6Q==" saltValue="VPtyQhM5IFz2HkxedE+W1Q==" spinCount="100000" sheet="1" scenarios="1" formatCells="0" formatColumns="0" formatRows="0" insertColumns="0" insertRows="0" selectLockedCells="1" sort="0"/>
  <sortState xmlns:xlrd2="http://schemas.microsoft.com/office/spreadsheetml/2017/richdata2" ref="B6:BQ32">
    <sortCondition ref="BO6:BO40"/>
  </sortState>
  <mergeCells count="1">
    <mergeCell ref="BZ3:CS3"/>
  </mergeCells>
  <dataValidations count="1">
    <dataValidation type="whole" allowBlank="1" showInputMessage="1" showErrorMessage="1" errorTitle="WaffenArt" error="Nur 1, 2, 3, oder 4 möglich " sqref="BJ6:BJ40 BG6:BG40 BD6:BD40 BA6:BA40 AX6:AX40 AU6:AU40 AR6:AR40 N6:N40 AO6:AO40 AL6:AL40 AI6:AI40 AF6:AF40 AC6:AC40 Z6:Z40 W6:W40 T6:T40 Q6:Q40 H6:H40 K6:K40" xr:uid="{00000000-0002-0000-0100-000000000000}">
      <formula1>1</formula1>
      <formula2>4</formula2>
    </dataValidation>
  </dataValidations>
  <printOptions horizontalCentered="1"/>
  <pageMargins left="3.937007874015748E-2" right="3.937007874015748E-2" top="0.78740157480314965" bottom="0.78740157480314965" header="0.31496062992125984" footer="0.15748031496062992"/>
  <pageSetup paperSize="9" scale="62" orientation="landscape" horizontalDpi="4294967293" verticalDpi="1200" r:id="rId1"/>
  <headerFooter>
    <oddHeader>&amp;L&amp;P / &amp;N&amp;C&amp;"-,Fett"&amp;18Jahresmeisterschaft  &amp;A&amp;RDruckdatum &amp;D</oddHeader>
    <oddFooter>&amp;L&amp;8&amp;Z&amp;F&amp;C&amp;"-,Fett Kursiv"&amp;14Alle Resultate in % werden einstellig angezeigt, gerechnet wird mit drei Stellen</oddFoot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10">
    <tabColor rgb="FFFF0000"/>
    <pageSetUpPr fitToPage="1"/>
  </sheetPr>
  <dimension ref="A1:BP61"/>
  <sheetViews>
    <sheetView showZeros="0" topLeftCell="B30" zoomScale="60" zoomScaleNormal="60" workbookViewId="0">
      <selection activeCell="AA59" sqref="AA59"/>
    </sheetView>
  </sheetViews>
  <sheetFormatPr baseColWidth="10" defaultColWidth="0" defaultRowHeight="11.25"/>
  <cols>
    <col min="1" max="1" width="3.7109375" style="22" hidden="1" customWidth="1"/>
    <col min="2" max="2" width="5" style="25" customWidth="1"/>
    <col min="3" max="3" width="6.7109375" style="22" customWidth="1"/>
    <col min="4" max="4" width="8.5703125" style="22" customWidth="1"/>
    <col min="5" max="7" width="3.7109375" style="22" customWidth="1"/>
    <col min="8" max="25" width="6.7109375" style="22" customWidth="1"/>
    <col min="26" max="26" width="8.5703125" style="22" customWidth="1"/>
    <col min="27" max="27" width="9.140625" style="22" customWidth="1"/>
    <col min="28" max="28" width="6.85546875" style="22" customWidth="1"/>
    <col min="29" max="29" width="10.7109375" style="22" customWidth="1"/>
    <col min="30" max="34" width="6.7109375" style="22" customWidth="1"/>
    <col min="35" max="35" width="2.85546875" style="22" customWidth="1"/>
    <col min="36" max="39" width="6.7109375" style="22" customWidth="1"/>
    <col min="40" max="40" width="9.42578125" style="22" customWidth="1"/>
    <col min="41" max="43" width="6.7109375" style="22" customWidth="1"/>
    <col min="44" max="64" width="6.7109375" style="22" hidden="1" customWidth="1"/>
    <col min="65" max="65" width="0" style="22" hidden="1" customWidth="1"/>
    <col min="66" max="16384" width="0" style="22" hidden="1"/>
  </cols>
  <sheetData>
    <row r="1" spans="1:68" hidden="1">
      <c r="A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5"/>
      <c r="BP1" s="22">
        <v>12</v>
      </c>
    </row>
    <row r="2" spans="1:68" hidden="1">
      <c r="A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5"/>
    </row>
    <row r="3" spans="1:68" hidden="1">
      <c r="A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5"/>
    </row>
    <row r="4" spans="1:68" hidden="1">
      <c r="A4" s="23"/>
      <c r="C4" s="23"/>
      <c r="D4" s="23"/>
      <c r="E4" s="23"/>
      <c r="F4" s="23"/>
      <c r="G4" s="23"/>
      <c r="H4" s="26">
        <v>1</v>
      </c>
      <c r="I4" s="26">
        <v>2</v>
      </c>
      <c r="J4" s="26">
        <v>3</v>
      </c>
      <c r="K4" s="26">
        <v>4</v>
      </c>
      <c r="L4" s="26">
        <v>5</v>
      </c>
      <c r="M4" s="26">
        <v>6</v>
      </c>
      <c r="N4" s="26">
        <v>7</v>
      </c>
      <c r="O4" s="26">
        <v>8</v>
      </c>
      <c r="P4" s="26">
        <v>9</v>
      </c>
      <c r="Q4" s="26">
        <v>10</v>
      </c>
      <c r="R4" s="26">
        <v>11</v>
      </c>
      <c r="S4" s="26">
        <v>12</v>
      </c>
      <c r="T4" s="26">
        <v>13</v>
      </c>
      <c r="U4" s="26">
        <v>14</v>
      </c>
      <c r="V4" s="26">
        <v>15</v>
      </c>
      <c r="W4" s="26">
        <v>16</v>
      </c>
      <c r="X4" s="26">
        <v>17</v>
      </c>
      <c r="Y4" s="26">
        <v>18</v>
      </c>
      <c r="Z4" s="26">
        <v>19</v>
      </c>
      <c r="AA4" s="26">
        <v>20</v>
      </c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5"/>
      <c r="BG4" s="22" t="s">
        <v>24</v>
      </c>
    </row>
    <row r="5" spans="1:68" hidden="1">
      <c r="A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5"/>
    </row>
    <row r="6" spans="1:68" ht="15" hidden="1">
      <c r="A6" s="23"/>
      <c r="B6" s="25" t="str">
        <f>Eiken!B6</f>
        <v xml:space="preserve"> Buser Marcel</v>
      </c>
      <c r="C6" s="23"/>
      <c r="D6" s="23"/>
      <c r="E6" s="23"/>
      <c r="F6" s="23"/>
      <c r="G6" s="3">
        <v>1</v>
      </c>
      <c r="H6" s="20">
        <v>102.35299999999999</v>
      </c>
      <c r="I6" s="20">
        <v>104.35299999999999</v>
      </c>
      <c r="J6" s="20">
        <v>104.35299999999999</v>
      </c>
      <c r="K6" s="20">
        <v>104.35299999999999</v>
      </c>
      <c r="L6" s="20">
        <v>91</v>
      </c>
      <c r="M6" s="20">
        <v>90</v>
      </c>
      <c r="N6" s="20">
        <v>104.35299999999999</v>
      </c>
      <c r="O6" s="20">
        <v>81</v>
      </c>
      <c r="P6" s="20">
        <v>104.35299999999999</v>
      </c>
      <c r="Q6" s="20">
        <v>81</v>
      </c>
      <c r="R6" s="20">
        <v>97.6</v>
      </c>
      <c r="S6" s="20">
        <v>104.35299999999999</v>
      </c>
      <c r="T6" s="20"/>
      <c r="U6" s="20"/>
      <c r="V6" s="20"/>
      <c r="W6" s="20"/>
      <c r="X6" s="20"/>
      <c r="Y6" s="20"/>
      <c r="Z6" s="38">
        <f t="shared" ref="Z6:Z29" si="0">SUM(H6:Y6)</f>
        <v>1169.0709999999999</v>
      </c>
      <c r="AA6" s="28">
        <f t="shared" ref="AA6:AA20" si="1">LARGE($H6:$Y6,1)+LARGE($H6:$Y6,2)+LARGE($H6:$Y6,3)+LARGE($H6:$Y6,4)+LARGE($H6:$Y6,5)+LARGE($H6:$Y6,6)+LARGE($H6:$Y6,7)+LARGE($H6:$Y6,8)+LARGE($H6:$Y6,9)</f>
        <v>917.07099999999991</v>
      </c>
      <c r="AB6" s="19" t="e">
        <f t="shared" ref="AB6:AB29" si="2">RANK(AA6,AA$36:AA$60,0)</f>
        <v>#NUM!</v>
      </c>
      <c r="AC6" s="24">
        <f t="shared" ref="AC6:AC29" si="3">SUM(H6:Y6)</f>
        <v>1169.0709999999999</v>
      </c>
      <c r="AE6" s="23"/>
      <c r="AF6" s="23"/>
      <c r="AG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5">
        <v>4</v>
      </c>
      <c r="BG6" s="5">
        <f>LARGE($H6:$AA6,1)+LARGE($H6:$AA6,2)+LARGE($H6:$AA6,3)+LARGE($H6:$AA6,4)</f>
        <v>2294.848</v>
      </c>
    </row>
    <row r="7" spans="1:68" ht="15" hidden="1">
      <c r="A7" s="23"/>
      <c r="B7" s="25" t="str">
        <f>Eiken!B7</f>
        <v xml:space="preserve"> Leubin Othmar</v>
      </c>
      <c r="C7" s="23"/>
      <c r="D7" s="23"/>
      <c r="E7" s="23"/>
      <c r="F7" s="23"/>
      <c r="G7" s="3"/>
      <c r="H7" s="20">
        <v>90</v>
      </c>
      <c r="I7" s="20">
        <v>90</v>
      </c>
      <c r="J7" s="20">
        <v>104.35299999999999</v>
      </c>
      <c r="K7" s="20">
        <v>104.35299999999999</v>
      </c>
      <c r="L7" s="20">
        <v>99</v>
      </c>
      <c r="M7" s="20">
        <v>91</v>
      </c>
      <c r="N7" s="20">
        <v>90</v>
      </c>
      <c r="O7" s="20">
        <v>82.6</v>
      </c>
      <c r="P7" s="20"/>
      <c r="Q7" s="20">
        <v>90.3</v>
      </c>
      <c r="R7" s="20">
        <v>94</v>
      </c>
      <c r="S7" s="20"/>
      <c r="T7" s="20"/>
      <c r="U7" s="20"/>
      <c r="V7" s="20"/>
      <c r="W7" s="20"/>
      <c r="X7" s="20"/>
      <c r="Y7" s="20"/>
      <c r="Z7" s="38">
        <f t="shared" si="0"/>
        <v>935.60599999999999</v>
      </c>
      <c r="AA7" s="28">
        <f t="shared" si="1"/>
        <v>853.00599999999997</v>
      </c>
      <c r="AB7" s="19" t="e">
        <f t="shared" si="2"/>
        <v>#NUM!</v>
      </c>
      <c r="AC7" s="24">
        <f t="shared" si="3"/>
        <v>935.60599999999999</v>
      </c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5">
        <v>5</v>
      </c>
      <c r="BG7" s="5">
        <f>LARGE($H7:$AA7,1)+LARGE($H7:$AA7,2)+LARGE($H7:$AA7,3)+LARGE($H7:$AA7,4)</f>
        <v>1997.3180000000002</v>
      </c>
    </row>
    <row r="8" spans="1:68" ht="15" hidden="1">
      <c r="A8" s="23"/>
      <c r="B8" s="25" t="str">
        <f>Eiken!B8</f>
        <v xml:space="preserve"> Gisiger Alfons</v>
      </c>
      <c r="C8" s="23"/>
      <c r="D8" s="23"/>
      <c r="E8" s="23"/>
      <c r="F8" s="23"/>
      <c r="G8" s="3">
        <v>4</v>
      </c>
      <c r="H8" s="20">
        <v>99</v>
      </c>
      <c r="I8" s="20"/>
      <c r="J8" s="20">
        <v>104.35299999999999</v>
      </c>
      <c r="K8" s="20">
        <v>104.35299999999999</v>
      </c>
      <c r="L8" s="20">
        <v>83</v>
      </c>
      <c r="M8" s="20">
        <v>104.35299999999999</v>
      </c>
      <c r="N8" s="20"/>
      <c r="O8" s="20">
        <v>83</v>
      </c>
      <c r="P8" s="20"/>
      <c r="Q8" s="20">
        <v>83</v>
      </c>
      <c r="R8" s="20">
        <v>95.3</v>
      </c>
      <c r="S8" s="20">
        <v>83.7</v>
      </c>
      <c r="T8" s="20"/>
      <c r="U8" s="20"/>
      <c r="V8" s="20"/>
      <c r="W8" s="20"/>
      <c r="X8" s="20"/>
      <c r="Y8" s="20"/>
      <c r="Z8" s="38">
        <f t="shared" si="0"/>
        <v>840.05899999999997</v>
      </c>
      <c r="AA8" s="28">
        <f t="shared" si="1"/>
        <v>840.05899999999997</v>
      </c>
      <c r="AB8" s="19" t="e">
        <f t="shared" si="2"/>
        <v>#NUM!</v>
      </c>
      <c r="AC8" s="24">
        <f t="shared" si="3"/>
        <v>840.05899999999997</v>
      </c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5">
        <v>6</v>
      </c>
      <c r="BG8" s="5">
        <f t="shared" ref="BG8:BG17" si="4">LARGE($H8:$AA8,1)+LARGE($H8:$AA8,2)+LARGE($H8:$AA8,3)+LARGE($H8:$AA8,4)</f>
        <v>1888.8240000000001</v>
      </c>
    </row>
    <row r="9" spans="1:68" ht="15" hidden="1">
      <c r="A9" s="23"/>
      <c r="B9" s="25" t="str">
        <f>Eiken!B9</f>
        <v xml:space="preserve"> Vogel Reto</v>
      </c>
      <c r="C9" s="23"/>
      <c r="D9" s="23"/>
      <c r="E9" s="23"/>
      <c r="F9" s="23"/>
      <c r="G9" s="3">
        <v>2</v>
      </c>
      <c r="H9" s="20">
        <v>90</v>
      </c>
      <c r="I9" s="20">
        <v>90</v>
      </c>
      <c r="J9" s="20">
        <v>104.35299999999999</v>
      </c>
      <c r="K9" s="20">
        <v>104.35299999999999</v>
      </c>
      <c r="L9" s="20">
        <v>83</v>
      </c>
      <c r="M9" s="20">
        <v>80</v>
      </c>
      <c r="N9" s="20"/>
      <c r="O9" s="20">
        <v>89</v>
      </c>
      <c r="P9" s="20">
        <v>90</v>
      </c>
      <c r="Q9" s="20">
        <v>89</v>
      </c>
      <c r="R9" s="20">
        <v>86.7</v>
      </c>
      <c r="S9" s="20"/>
      <c r="T9" s="20"/>
      <c r="U9" s="20"/>
      <c r="V9" s="20"/>
      <c r="W9" s="20"/>
      <c r="X9" s="20"/>
      <c r="Y9" s="20"/>
      <c r="Z9" s="38">
        <f t="shared" si="0"/>
        <v>906.40600000000006</v>
      </c>
      <c r="AA9" s="28">
        <f t="shared" si="1"/>
        <v>826.40600000000006</v>
      </c>
      <c r="AB9" s="19" t="e">
        <f t="shared" si="2"/>
        <v>#NUM!</v>
      </c>
      <c r="AC9" s="24">
        <f t="shared" si="3"/>
        <v>906.40600000000006</v>
      </c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5">
        <v>7</v>
      </c>
      <c r="BG9" s="5">
        <f t="shared" si="4"/>
        <v>1941.5180000000003</v>
      </c>
    </row>
    <row r="10" spans="1:68" ht="15" hidden="1">
      <c r="A10" s="23"/>
      <c r="B10" s="25" t="str">
        <f>Eiken!B10</f>
        <v xml:space="preserve"> Kalt Kurt</v>
      </c>
      <c r="C10" s="23"/>
      <c r="D10" s="23"/>
      <c r="E10" s="23"/>
      <c r="F10" s="23"/>
      <c r="G10" s="3"/>
      <c r="H10" s="20">
        <v>90</v>
      </c>
      <c r="I10" s="20">
        <v>88</v>
      </c>
      <c r="J10" s="20">
        <v>97</v>
      </c>
      <c r="K10" s="20">
        <v>78</v>
      </c>
      <c r="L10" s="20">
        <v>84</v>
      </c>
      <c r="M10" s="20">
        <v>92</v>
      </c>
      <c r="N10" s="20"/>
      <c r="O10" s="20">
        <v>94.2</v>
      </c>
      <c r="P10" s="20">
        <v>90</v>
      </c>
      <c r="Q10" s="20">
        <v>93</v>
      </c>
      <c r="R10" s="20"/>
      <c r="S10" s="20">
        <v>98</v>
      </c>
      <c r="T10" s="20"/>
      <c r="U10" s="20"/>
      <c r="V10" s="20"/>
      <c r="W10" s="20"/>
      <c r="X10" s="20"/>
      <c r="Y10" s="20"/>
      <c r="Z10" s="38">
        <f t="shared" si="0"/>
        <v>904.2</v>
      </c>
      <c r="AA10" s="28">
        <f t="shared" si="1"/>
        <v>826.2</v>
      </c>
      <c r="AB10" s="19" t="e">
        <f t="shared" si="2"/>
        <v>#NUM!</v>
      </c>
      <c r="AC10" s="24">
        <f t="shared" si="3"/>
        <v>904.2</v>
      </c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5">
        <v>8</v>
      </c>
      <c r="BG10" s="5">
        <f t="shared" si="4"/>
        <v>1925.4</v>
      </c>
    </row>
    <row r="11" spans="1:68" ht="15" hidden="1">
      <c r="A11" s="23"/>
      <c r="B11" s="25" t="str">
        <f>Eiken!B11</f>
        <v xml:space="preserve"> Karaboyun  Murat</v>
      </c>
      <c r="C11" s="23"/>
      <c r="D11" s="23"/>
      <c r="E11" s="23"/>
      <c r="F11" s="23"/>
      <c r="G11" s="3"/>
      <c r="H11" s="20">
        <v>100</v>
      </c>
      <c r="I11" s="20">
        <v>90</v>
      </c>
      <c r="J11" s="20">
        <v>89</v>
      </c>
      <c r="K11" s="20">
        <v>94</v>
      </c>
      <c r="L11" s="20">
        <v>83</v>
      </c>
      <c r="M11" s="20">
        <v>92</v>
      </c>
      <c r="N11" s="20"/>
      <c r="O11" s="20">
        <v>97</v>
      </c>
      <c r="P11" s="20">
        <v>90</v>
      </c>
      <c r="Q11" s="20">
        <v>91</v>
      </c>
      <c r="R11" s="20"/>
      <c r="S11" s="20"/>
      <c r="T11" s="20"/>
      <c r="U11" s="20"/>
      <c r="V11" s="20"/>
      <c r="W11" s="20"/>
      <c r="X11" s="20"/>
      <c r="Y11" s="20"/>
      <c r="Z11" s="38">
        <f t="shared" si="0"/>
        <v>826</v>
      </c>
      <c r="AA11" s="28">
        <f t="shared" si="1"/>
        <v>826</v>
      </c>
      <c r="AB11" s="19" t="e">
        <f t="shared" si="2"/>
        <v>#NUM!</v>
      </c>
      <c r="AC11" s="24">
        <f t="shared" si="3"/>
        <v>826</v>
      </c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5">
        <v>9</v>
      </c>
      <c r="BG11" s="5">
        <f t="shared" si="4"/>
        <v>1849</v>
      </c>
    </row>
    <row r="12" spans="1:68" ht="15" hidden="1">
      <c r="A12" s="23"/>
      <c r="B12" s="25" t="str">
        <f>Eiken!B12</f>
        <v xml:space="preserve"> Ruflin Felix</v>
      </c>
      <c r="C12" s="23"/>
      <c r="D12" s="23"/>
      <c r="E12" s="23"/>
      <c r="F12" s="23"/>
      <c r="G12" s="3"/>
      <c r="H12" s="20">
        <v>100</v>
      </c>
      <c r="I12" s="20">
        <v>90</v>
      </c>
      <c r="J12" s="20">
        <v>104.35299999999999</v>
      </c>
      <c r="K12" s="20">
        <v>96</v>
      </c>
      <c r="L12" s="20">
        <v>72</v>
      </c>
      <c r="M12" s="20">
        <v>89</v>
      </c>
      <c r="N12" s="20"/>
      <c r="O12" s="20">
        <v>83</v>
      </c>
      <c r="P12" s="20"/>
      <c r="Q12" s="20">
        <v>88</v>
      </c>
      <c r="R12" s="20">
        <v>93.6</v>
      </c>
      <c r="S12" s="20"/>
      <c r="T12" s="20"/>
      <c r="U12" s="20"/>
      <c r="V12" s="20"/>
      <c r="W12" s="20"/>
      <c r="X12" s="20"/>
      <c r="Y12" s="20"/>
      <c r="Z12" s="38">
        <f t="shared" si="0"/>
        <v>815.95300000000009</v>
      </c>
      <c r="AA12" s="28">
        <f t="shared" si="1"/>
        <v>815.95299999999997</v>
      </c>
      <c r="AB12" s="19" t="e">
        <f t="shared" si="2"/>
        <v>#NUM!</v>
      </c>
      <c r="AC12" s="24">
        <f t="shared" si="3"/>
        <v>815.95300000000009</v>
      </c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5">
        <v>10</v>
      </c>
      <c r="BG12" s="5">
        <f t="shared" si="4"/>
        <v>1836.259</v>
      </c>
    </row>
    <row r="13" spans="1:68" ht="15" hidden="1">
      <c r="A13" s="23"/>
      <c r="B13" s="25" t="str">
        <f>Eiken!B13</f>
        <v xml:space="preserve"> Buser Sven </v>
      </c>
      <c r="C13" s="23"/>
      <c r="D13" s="23"/>
      <c r="E13" s="23"/>
      <c r="F13" s="23"/>
      <c r="G13" s="3"/>
      <c r="H13" s="20">
        <v>90</v>
      </c>
      <c r="I13" s="20"/>
      <c r="J13" s="20">
        <v>90</v>
      </c>
      <c r="K13" s="20">
        <v>96</v>
      </c>
      <c r="L13" s="20">
        <v>96</v>
      </c>
      <c r="M13" s="20">
        <v>81</v>
      </c>
      <c r="N13" s="20">
        <v>90</v>
      </c>
      <c r="O13" s="20">
        <v>89.9</v>
      </c>
      <c r="P13" s="20"/>
      <c r="Q13" s="20">
        <v>94</v>
      </c>
      <c r="R13" s="20"/>
      <c r="S13" s="20">
        <v>88</v>
      </c>
      <c r="T13" s="20"/>
      <c r="U13" s="20"/>
      <c r="V13" s="20"/>
      <c r="W13" s="20"/>
      <c r="X13" s="20"/>
      <c r="Y13" s="20"/>
      <c r="Z13" s="38">
        <f t="shared" si="0"/>
        <v>814.9</v>
      </c>
      <c r="AA13" s="28">
        <f t="shared" si="1"/>
        <v>814.9</v>
      </c>
      <c r="AB13" s="19" t="e">
        <f t="shared" si="2"/>
        <v>#NUM!</v>
      </c>
      <c r="AC13" s="24">
        <f t="shared" si="3"/>
        <v>814.9</v>
      </c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5">
        <v>11</v>
      </c>
      <c r="BG13" s="5">
        <f t="shared" si="4"/>
        <v>1821.8</v>
      </c>
    </row>
    <row r="14" spans="1:68" ht="15" hidden="1">
      <c r="A14" s="23"/>
      <c r="B14" s="25" t="str">
        <f>Eiken!B14</f>
        <v xml:space="preserve"> Eugster Josef</v>
      </c>
      <c r="C14" s="23"/>
      <c r="D14" s="23"/>
      <c r="E14" s="23"/>
      <c r="F14" s="23"/>
      <c r="G14" s="3"/>
      <c r="H14" s="20">
        <v>90</v>
      </c>
      <c r="I14" s="20"/>
      <c r="J14" s="20">
        <v>104.35299999999999</v>
      </c>
      <c r="K14" s="20">
        <v>97</v>
      </c>
      <c r="L14" s="20">
        <v>83</v>
      </c>
      <c r="M14" s="20">
        <v>88</v>
      </c>
      <c r="N14" s="20">
        <v>90</v>
      </c>
      <c r="O14" s="20">
        <v>81</v>
      </c>
      <c r="P14" s="20"/>
      <c r="Q14" s="20">
        <v>83</v>
      </c>
      <c r="R14" s="20">
        <v>94.5</v>
      </c>
      <c r="S14" s="20"/>
      <c r="T14" s="20"/>
      <c r="U14" s="20"/>
      <c r="V14" s="20"/>
      <c r="W14" s="20"/>
      <c r="X14" s="20"/>
      <c r="Y14" s="20"/>
      <c r="Z14" s="38">
        <f t="shared" si="0"/>
        <v>810.85300000000007</v>
      </c>
      <c r="AA14" s="28">
        <f t="shared" si="1"/>
        <v>810.85300000000007</v>
      </c>
      <c r="AB14" s="19" t="e">
        <f t="shared" si="2"/>
        <v>#NUM!</v>
      </c>
      <c r="AC14" s="24">
        <f t="shared" si="3"/>
        <v>810.85300000000007</v>
      </c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5">
        <v>12</v>
      </c>
      <c r="BG14" s="5">
        <f t="shared" si="4"/>
        <v>1823.0590000000002</v>
      </c>
    </row>
    <row r="15" spans="1:68" ht="15" hidden="1">
      <c r="A15" s="23"/>
      <c r="B15" s="25" t="str">
        <f>Eiken!B15</f>
        <v xml:space="preserve"> Schmid Dominik</v>
      </c>
      <c r="C15" s="23"/>
      <c r="D15" s="23"/>
      <c r="E15" s="23"/>
      <c r="F15" s="23"/>
      <c r="G15" s="3"/>
      <c r="H15" s="20">
        <v>99</v>
      </c>
      <c r="I15" s="20"/>
      <c r="J15" s="20">
        <v>104.35299999999999</v>
      </c>
      <c r="K15" s="20">
        <v>90</v>
      </c>
      <c r="L15" s="20">
        <v>90</v>
      </c>
      <c r="M15" s="20">
        <v>83</v>
      </c>
      <c r="N15" s="20">
        <v>90</v>
      </c>
      <c r="O15" s="20">
        <v>81.599999999999994</v>
      </c>
      <c r="P15" s="20"/>
      <c r="Q15" s="20">
        <v>80.599999999999994</v>
      </c>
      <c r="R15" s="20">
        <v>92</v>
      </c>
      <c r="S15" s="20"/>
      <c r="T15" s="20"/>
      <c r="U15" s="20"/>
      <c r="V15" s="20"/>
      <c r="W15" s="20"/>
      <c r="X15" s="20"/>
      <c r="Y15" s="20"/>
      <c r="Z15" s="38">
        <f t="shared" si="0"/>
        <v>810.55300000000011</v>
      </c>
      <c r="AA15" s="28">
        <f t="shared" si="1"/>
        <v>810.55300000000011</v>
      </c>
      <c r="AB15" s="19" t="e">
        <f t="shared" si="2"/>
        <v>#NUM!</v>
      </c>
      <c r="AC15" s="24">
        <f t="shared" si="3"/>
        <v>810.55300000000011</v>
      </c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5">
        <v>13</v>
      </c>
      <c r="BG15" s="5">
        <f t="shared" si="4"/>
        <v>1824.4590000000003</v>
      </c>
    </row>
    <row r="16" spans="1:68" ht="15" hidden="1">
      <c r="A16" s="23"/>
      <c r="B16" s="25" t="str">
        <f>Eiken!B16</f>
        <v xml:space="preserve"> Elmiger Jan</v>
      </c>
      <c r="C16" s="23"/>
      <c r="D16" s="23"/>
      <c r="E16" s="23"/>
      <c r="F16" s="23"/>
      <c r="G16" s="3"/>
      <c r="H16" s="21">
        <v>80</v>
      </c>
      <c r="I16" s="20">
        <v>85</v>
      </c>
      <c r="J16" s="20">
        <v>86</v>
      </c>
      <c r="K16" s="20">
        <v>84</v>
      </c>
      <c r="L16" s="20">
        <v>83</v>
      </c>
      <c r="M16" s="20">
        <v>83</v>
      </c>
      <c r="N16" s="20">
        <v>83</v>
      </c>
      <c r="O16" s="20">
        <v>81</v>
      </c>
      <c r="P16" s="20">
        <v>90</v>
      </c>
      <c r="Q16" s="20">
        <v>86</v>
      </c>
      <c r="R16" s="20">
        <v>90</v>
      </c>
      <c r="S16" s="20">
        <v>104.35299999999999</v>
      </c>
      <c r="T16" s="20"/>
      <c r="U16" s="20"/>
      <c r="V16" s="20"/>
      <c r="W16" s="20"/>
      <c r="X16" s="20"/>
      <c r="Y16" s="20"/>
      <c r="Z16" s="38">
        <f t="shared" si="0"/>
        <v>1035.3530000000001</v>
      </c>
      <c r="AA16" s="28">
        <f t="shared" si="1"/>
        <v>791.35300000000007</v>
      </c>
      <c r="AB16" s="19" t="e">
        <f t="shared" si="2"/>
        <v>#NUM!</v>
      </c>
      <c r="AC16" s="24">
        <f t="shared" si="3"/>
        <v>1035.3530000000001</v>
      </c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5">
        <v>14</v>
      </c>
      <c r="BG16" s="5">
        <f t="shared" si="4"/>
        <v>2021.0590000000002</v>
      </c>
    </row>
    <row r="17" spans="1:59" ht="15" hidden="1">
      <c r="A17" s="23"/>
      <c r="B17" s="25" t="str">
        <f>Eiken!B17</f>
        <v xml:space="preserve"> Ries Benjamin</v>
      </c>
      <c r="C17" s="23"/>
      <c r="D17" s="23"/>
      <c r="E17" s="23"/>
      <c r="F17" s="23"/>
      <c r="G17" s="3"/>
      <c r="H17" s="20">
        <v>90</v>
      </c>
      <c r="I17" s="20"/>
      <c r="J17" s="20">
        <v>104.35299999999999</v>
      </c>
      <c r="K17" s="20">
        <v>91</v>
      </c>
      <c r="L17" s="20">
        <v>81</v>
      </c>
      <c r="M17" s="20">
        <v>61</v>
      </c>
      <c r="N17" s="20"/>
      <c r="O17" s="20">
        <v>84.4</v>
      </c>
      <c r="P17" s="20">
        <v>90</v>
      </c>
      <c r="Q17" s="20">
        <v>89.4</v>
      </c>
      <c r="R17" s="20">
        <v>93.4</v>
      </c>
      <c r="S17" s="20"/>
      <c r="T17" s="20"/>
      <c r="U17" s="20"/>
      <c r="V17" s="20"/>
      <c r="W17" s="20"/>
      <c r="X17" s="20"/>
      <c r="Y17" s="20"/>
      <c r="Z17" s="38">
        <f t="shared" si="0"/>
        <v>784.553</v>
      </c>
      <c r="AA17" s="28">
        <f t="shared" si="1"/>
        <v>784.553</v>
      </c>
      <c r="AB17" s="19" t="e">
        <f t="shared" si="2"/>
        <v>#NUM!</v>
      </c>
      <c r="AC17" s="24">
        <f t="shared" si="3"/>
        <v>784.553</v>
      </c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5">
        <v>15</v>
      </c>
      <c r="BG17" s="5">
        <f t="shared" si="4"/>
        <v>1766.8590000000002</v>
      </c>
    </row>
    <row r="18" spans="1:59" ht="15" hidden="1">
      <c r="A18" s="23"/>
      <c r="B18" s="25" t="str">
        <f>Eiken!B18</f>
        <v xml:space="preserve"> Stocker Georg</v>
      </c>
      <c r="C18" s="23"/>
      <c r="D18" s="23"/>
      <c r="E18" s="23"/>
      <c r="F18" s="23"/>
      <c r="G18" s="3"/>
      <c r="H18" s="20">
        <v>90</v>
      </c>
      <c r="I18" s="20"/>
      <c r="J18" s="20">
        <v>104.35299999999999</v>
      </c>
      <c r="K18" s="20">
        <v>83</v>
      </c>
      <c r="L18" s="20">
        <v>94</v>
      </c>
      <c r="M18" s="20">
        <v>83</v>
      </c>
      <c r="N18" s="20"/>
      <c r="O18" s="20">
        <v>70.900000000000006</v>
      </c>
      <c r="P18" s="20">
        <v>90</v>
      </c>
      <c r="Q18" s="20">
        <v>84</v>
      </c>
      <c r="R18" s="20">
        <v>77.7</v>
      </c>
      <c r="S18" s="20"/>
      <c r="T18" s="20"/>
      <c r="U18" s="20"/>
      <c r="V18" s="20"/>
      <c r="W18" s="20"/>
      <c r="X18" s="20"/>
      <c r="Y18" s="20"/>
      <c r="Z18" s="38">
        <f t="shared" si="0"/>
        <v>776.95300000000009</v>
      </c>
      <c r="AA18" s="28">
        <f t="shared" si="1"/>
        <v>776.95300000000009</v>
      </c>
      <c r="AB18" s="19" t="e">
        <f t="shared" si="2"/>
        <v>#NUM!</v>
      </c>
      <c r="AC18" s="24">
        <f t="shared" si="3"/>
        <v>776.95300000000009</v>
      </c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5"/>
      <c r="BG18" s="27"/>
    </row>
    <row r="19" spans="1:59" ht="15" hidden="1">
      <c r="A19" s="23"/>
      <c r="B19" s="25" t="str">
        <f>Eiken!B19</f>
        <v xml:space="preserve"> Buser Dario</v>
      </c>
      <c r="C19" s="23"/>
      <c r="D19" s="23"/>
      <c r="E19" s="23"/>
      <c r="F19" s="23"/>
      <c r="G19" s="3">
        <v>3</v>
      </c>
      <c r="H19" s="20">
        <v>90</v>
      </c>
      <c r="I19" s="20">
        <v>90</v>
      </c>
      <c r="J19" s="20"/>
      <c r="K19" s="20">
        <v>82</v>
      </c>
      <c r="L19" s="20">
        <v>85</v>
      </c>
      <c r="M19" s="20">
        <v>83</v>
      </c>
      <c r="N19" s="20"/>
      <c r="O19" s="20">
        <v>83</v>
      </c>
      <c r="P19" s="20">
        <v>90</v>
      </c>
      <c r="Q19" s="20">
        <v>95</v>
      </c>
      <c r="R19" s="20"/>
      <c r="S19" s="20">
        <v>78.400000000000006</v>
      </c>
      <c r="T19" s="20"/>
      <c r="U19" s="20"/>
      <c r="V19" s="20"/>
      <c r="W19" s="20"/>
      <c r="X19" s="20"/>
      <c r="Y19" s="20"/>
      <c r="Z19" s="38">
        <f t="shared" si="0"/>
        <v>776.4</v>
      </c>
      <c r="AA19" s="28">
        <f t="shared" si="1"/>
        <v>776.4</v>
      </c>
      <c r="AB19" s="19" t="e">
        <f t="shared" si="2"/>
        <v>#NUM!</v>
      </c>
      <c r="AC19" s="24">
        <f t="shared" si="3"/>
        <v>776.4</v>
      </c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5"/>
      <c r="BG19" s="27"/>
    </row>
    <row r="20" spans="1:59" ht="15" hidden="1">
      <c r="A20" s="23"/>
      <c r="B20" s="25" t="str">
        <f>Eiken!B20</f>
        <v xml:space="preserve"> Elmiger Kai</v>
      </c>
      <c r="C20" s="23"/>
      <c r="D20" s="23"/>
      <c r="E20" s="23"/>
      <c r="F20" s="23"/>
      <c r="G20" s="3"/>
      <c r="H20" s="20">
        <v>90</v>
      </c>
      <c r="I20" s="20">
        <v>90</v>
      </c>
      <c r="J20" s="20">
        <v>104.35299999999999</v>
      </c>
      <c r="K20" s="20">
        <v>87</v>
      </c>
      <c r="L20" s="20">
        <v>82</v>
      </c>
      <c r="M20" s="20">
        <v>81</v>
      </c>
      <c r="N20" s="20"/>
      <c r="O20" s="20">
        <v>73</v>
      </c>
      <c r="P20" s="20"/>
      <c r="Q20" s="20">
        <v>86</v>
      </c>
      <c r="R20" s="20">
        <v>75.900000000000006</v>
      </c>
      <c r="S20" s="20"/>
      <c r="T20" s="20"/>
      <c r="U20" s="20"/>
      <c r="V20" s="20"/>
      <c r="W20" s="20"/>
      <c r="X20" s="20"/>
      <c r="Y20" s="20"/>
      <c r="Z20" s="38">
        <f t="shared" si="0"/>
        <v>769.25300000000004</v>
      </c>
      <c r="AA20" s="28">
        <f t="shared" si="1"/>
        <v>769.25300000000004</v>
      </c>
      <c r="AB20" s="19" t="e">
        <f t="shared" si="2"/>
        <v>#NUM!</v>
      </c>
      <c r="AC20" s="24">
        <f t="shared" si="3"/>
        <v>769.25300000000004</v>
      </c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5"/>
      <c r="BG20" s="27"/>
    </row>
    <row r="21" spans="1:59" ht="15" hidden="1">
      <c r="A21" s="23"/>
      <c r="B21" s="25" t="str">
        <f>Eiken!B21</f>
        <v xml:space="preserve"> Tannast Tamara </v>
      </c>
      <c r="C21" s="23"/>
      <c r="D21" s="23"/>
      <c r="E21" s="23"/>
      <c r="F21" s="23"/>
      <c r="G21" s="3"/>
      <c r="H21" s="20">
        <v>90</v>
      </c>
      <c r="I21" s="20"/>
      <c r="J21" s="20">
        <v>104.35299999999999</v>
      </c>
      <c r="K21" s="20">
        <v>90</v>
      </c>
      <c r="L21" s="20">
        <v>94</v>
      </c>
      <c r="M21" s="20">
        <v>62</v>
      </c>
      <c r="N21" s="20"/>
      <c r="O21" s="20">
        <v>88.5</v>
      </c>
      <c r="P21" s="20"/>
      <c r="Q21" s="20">
        <v>99</v>
      </c>
      <c r="R21" s="20">
        <v>90.4</v>
      </c>
      <c r="S21" s="20"/>
      <c r="T21" s="20"/>
      <c r="U21" s="20"/>
      <c r="V21" s="20"/>
      <c r="W21" s="20"/>
      <c r="X21" s="20"/>
      <c r="Y21" s="20"/>
      <c r="Z21" s="38">
        <f t="shared" si="0"/>
        <v>718.25300000000004</v>
      </c>
      <c r="AA21" s="28"/>
      <c r="AB21" s="19" t="e">
        <f t="shared" si="2"/>
        <v>#NUM!</v>
      </c>
      <c r="AC21" s="24">
        <f t="shared" si="3"/>
        <v>718.25300000000004</v>
      </c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5"/>
      <c r="BG21" s="27"/>
    </row>
    <row r="22" spans="1:59" ht="15" hidden="1">
      <c r="A22" s="23"/>
      <c r="B22" s="25" t="str">
        <f>Eiken!B22</f>
        <v xml:space="preserve"> Frei Andrej</v>
      </c>
      <c r="C22" s="23"/>
      <c r="D22" s="23"/>
      <c r="E22" s="23"/>
      <c r="F22" s="23"/>
      <c r="G22" s="3"/>
      <c r="H22" s="20">
        <v>90</v>
      </c>
      <c r="I22" s="20">
        <v>90</v>
      </c>
      <c r="J22" s="20">
        <v>104.35299999999999</v>
      </c>
      <c r="K22" s="20">
        <v>80</v>
      </c>
      <c r="L22" s="20">
        <v>92</v>
      </c>
      <c r="M22" s="20">
        <v>84</v>
      </c>
      <c r="N22" s="20"/>
      <c r="O22" s="20">
        <v>89.9</v>
      </c>
      <c r="P22" s="20"/>
      <c r="Q22" s="20">
        <v>87</v>
      </c>
      <c r="R22" s="20"/>
      <c r="S22" s="20"/>
      <c r="T22" s="20"/>
      <c r="U22" s="20"/>
      <c r="V22" s="20"/>
      <c r="W22" s="20"/>
      <c r="X22" s="20"/>
      <c r="Y22" s="20"/>
      <c r="Z22" s="38">
        <f t="shared" si="0"/>
        <v>717.25300000000004</v>
      </c>
      <c r="AA22" s="28"/>
      <c r="AB22" s="19" t="e">
        <f t="shared" si="2"/>
        <v>#NUM!</v>
      </c>
      <c r="AC22" s="24">
        <f t="shared" si="3"/>
        <v>717.25300000000004</v>
      </c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5"/>
    </row>
    <row r="23" spans="1:59" ht="15" hidden="1">
      <c r="A23" s="23"/>
      <c r="B23" s="25" t="str">
        <f>Eiken!B23</f>
        <v xml:space="preserve"> Gast Esther</v>
      </c>
      <c r="C23" s="23"/>
      <c r="D23" s="23"/>
      <c r="E23" s="23"/>
      <c r="F23" s="23"/>
      <c r="G23" s="3"/>
      <c r="H23" s="20">
        <v>90</v>
      </c>
      <c r="I23" s="20"/>
      <c r="J23" s="20">
        <v>90</v>
      </c>
      <c r="K23" s="20">
        <v>90</v>
      </c>
      <c r="L23" s="20">
        <v>72</v>
      </c>
      <c r="M23" s="20">
        <v>73</v>
      </c>
      <c r="N23" s="20">
        <v>90</v>
      </c>
      <c r="O23" s="20">
        <v>92.5</v>
      </c>
      <c r="P23" s="20"/>
      <c r="Q23" s="20">
        <v>89</v>
      </c>
      <c r="R23" s="20"/>
      <c r="S23" s="20"/>
      <c r="T23" s="20"/>
      <c r="U23" s="20"/>
      <c r="V23" s="20"/>
      <c r="W23" s="20"/>
      <c r="X23" s="20"/>
      <c r="Y23" s="20"/>
      <c r="Z23" s="38">
        <f t="shared" si="0"/>
        <v>686.5</v>
      </c>
      <c r="AA23" s="28"/>
      <c r="AB23" s="19" t="e">
        <f t="shared" si="2"/>
        <v>#NUM!</v>
      </c>
      <c r="AC23" s="24">
        <f t="shared" si="3"/>
        <v>686.5</v>
      </c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5"/>
    </row>
    <row r="24" spans="1:59" ht="15" hidden="1">
      <c r="A24" s="23"/>
      <c r="B24" s="25" t="str">
        <f>Eiken!B24</f>
        <v xml:space="preserve"> Onorati Luca</v>
      </c>
      <c r="C24" s="23"/>
      <c r="D24" s="23"/>
      <c r="E24" s="23"/>
      <c r="F24" s="23"/>
      <c r="G24" s="3"/>
      <c r="H24" s="20">
        <v>90</v>
      </c>
      <c r="I24" s="20">
        <v>80</v>
      </c>
      <c r="J24" s="20">
        <v>86</v>
      </c>
      <c r="K24" s="20">
        <v>88</v>
      </c>
      <c r="L24" s="20">
        <v>81</v>
      </c>
      <c r="M24" s="20">
        <v>72</v>
      </c>
      <c r="N24" s="20"/>
      <c r="O24" s="20">
        <v>93.6</v>
      </c>
      <c r="P24" s="20"/>
      <c r="Q24" s="20">
        <v>92</v>
      </c>
      <c r="R24" s="20"/>
      <c r="S24" s="20"/>
      <c r="T24" s="20"/>
      <c r="U24" s="20"/>
      <c r="V24" s="20"/>
      <c r="W24" s="20"/>
      <c r="X24" s="20"/>
      <c r="Y24" s="20"/>
      <c r="Z24" s="38">
        <f t="shared" si="0"/>
        <v>682.6</v>
      </c>
      <c r="AA24" s="28"/>
      <c r="AB24" s="19" t="e">
        <f t="shared" si="2"/>
        <v>#NUM!</v>
      </c>
      <c r="AC24" s="24">
        <f t="shared" si="3"/>
        <v>682.6</v>
      </c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5"/>
    </row>
    <row r="25" spans="1:59" ht="15" hidden="1">
      <c r="A25" s="23"/>
      <c r="B25" s="25" t="str">
        <f>Eiken!B25</f>
        <v xml:space="preserve"> Elmiger Lars</v>
      </c>
      <c r="C25" s="23"/>
      <c r="D25" s="23"/>
      <c r="E25" s="23"/>
      <c r="F25" s="23"/>
      <c r="G25" s="3"/>
      <c r="H25" s="20">
        <v>90</v>
      </c>
      <c r="I25" s="20"/>
      <c r="J25" s="20">
        <v>90</v>
      </c>
      <c r="K25" s="20">
        <v>83</v>
      </c>
      <c r="L25" s="20">
        <v>84</v>
      </c>
      <c r="M25" s="20">
        <v>84</v>
      </c>
      <c r="N25" s="20"/>
      <c r="O25" s="20">
        <v>81</v>
      </c>
      <c r="P25" s="20">
        <v>99</v>
      </c>
      <c r="Q25" s="20">
        <v>89.4</v>
      </c>
      <c r="R25" s="20"/>
      <c r="S25" s="20"/>
      <c r="T25" s="20"/>
      <c r="U25" s="20"/>
      <c r="V25" s="20"/>
      <c r="W25" s="20"/>
      <c r="X25" s="20"/>
      <c r="Y25" s="20"/>
      <c r="Z25" s="38">
        <f t="shared" si="0"/>
        <v>700.4</v>
      </c>
      <c r="AA25" s="28"/>
      <c r="AB25" s="19" t="e">
        <f t="shared" si="2"/>
        <v>#NUM!</v>
      </c>
      <c r="AC25" s="24">
        <f t="shared" si="3"/>
        <v>700.4</v>
      </c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5"/>
    </row>
    <row r="26" spans="1:59" ht="15" hidden="1">
      <c r="A26" s="23"/>
      <c r="B26" s="25" t="str">
        <f>Eiken!B26</f>
        <v xml:space="preserve"> Senft Michael</v>
      </c>
      <c r="C26" s="23"/>
      <c r="D26" s="23"/>
      <c r="E26" s="23"/>
      <c r="F26" s="23"/>
      <c r="G26" s="3"/>
      <c r="H26" s="20">
        <v>100</v>
      </c>
      <c r="I26" s="20">
        <v>90</v>
      </c>
      <c r="J26" s="20"/>
      <c r="K26" s="20">
        <v>91</v>
      </c>
      <c r="L26" s="20">
        <v>83</v>
      </c>
      <c r="M26" s="20">
        <v>86</v>
      </c>
      <c r="N26" s="20">
        <v>90</v>
      </c>
      <c r="O26" s="20">
        <v>73</v>
      </c>
      <c r="P26" s="20"/>
      <c r="Q26" s="20">
        <v>88.6</v>
      </c>
      <c r="R26" s="20"/>
      <c r="S26" s="20"/>
      <c r="T26" s="20"/>
      <c r="U26" s="20"/>
      <c r="V26" s="20"/>
      <c r="W26" s="20"/>
      <c r="X26" s="20"/>
      <c r="Y26" s="20"/>
      <c r="Z26" s="38">
        <f t="shared" si="0"/>
        <v>701.6</v>
      </c>
      <c r="AA26" s="28"/>
      <c r="AB26" s="19" t="e">
        <f t="shared" si="2"/>
        <v>#NUM!</v>
      </c>
      <c r="AC26" s="24">
        <f t="shared" si="3"/>
        <v>701.6</v>
      </c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5"/>
    </row>
    <row r="27" spans="1:59" ht="15" hidden="1">
      <c r="A27" s="23"/>
      <c r="B27" s="25" t="str">
        <f>Eiken!B27</f>
        <v xml:space="preserve"> Gilomen Cyril </v>
      </c>
      <c r="C27" s="23"/>
      <c r="D27" s="23"/>
      <c r="E27" s="23"/>
      <c r="F27" s="23"/>
      <c r="G27" s="3"/>
      <c r="H27" s="20">
        <v>90</v>
      </c>
      <c r="I27" s="20">
        <v>83</v>
      </c>
      <c r="J27" s="20">
        <v>83</v>
      </c>
      <c r="K27" s="20"/>
      <c r="L27" s="20">
        <v>81</v>
      </c>
      <c r="M27" s="20"/>
      <c r="N27" s="20"/>
      <c r="O27" s="20">
        <v>98</v>
      </c>
      <c r="P27" s="20">
        <v>90</v>
      </c>
      <c r="Q27" s="20">
        <v>80.599999999999994</v>
      </c>
      <c r="R27" s="20"/>
      <c r="S27" s="20"/>
      <c r="T27" s="20"/>
      <c r="U27" s="20"/>
      <c r="V27" s="20"/>
      <c r="W27" s="20"/>
      <c r="X27" s="20"/>
      <c r="Y27" s="20"/>
      <c r="Z27" s="38">
        <f t="shared" si="0"/>
        <v>605.6</v>
      </c>
      <c r="AA27" s="28"/>
      <c r="AB27" s="19" t="e">
        <f t="shared" si="2"/>
        <v>#NUM!</v>
      </c>
      <c r="AC27" s="24">
        <f t="shared" si="3"/>
        <v>605.6</v>
      </c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5"/>
    </row>
    <row r="28" spans="1:59" ht="15" hidden="1">
      <c r="A28" s="23"/>
      <c r="B28" s="25" t="str">
        <f>Eiken!B28</f>
        <v xml:space="preserve"> Vogel Timo</v>
      </c>
      <c r="C28" s="23"/>
      <c r="D28" s="23"/>
      <c r="E28" s="23"/>
      <c r="F28" s="23"/>
      <c r="G28" s="3"/>
      <c r="H28" s="20">
        <v>90</v>
      </c>
      <c r="I28" s="20"/>
      <c r="J28" s="20">
        <v>85</v>
      </c>
      <c r="K28" s="20"/>
      <c r="L28" s="20"/>
      <c r="M28" s="20"/>
      <c r="N28" s="20"/>
      <c r="O28" s="20"/>
      <c r="P28" s="20"/>
      <c r="Q28" s="20">
        <v>90.7</v>
      </c>
      <c r="R28" s="20"/>
      <c r="S28" s="20"/>
      <c r="T28" s="20"/>
      <c r="U28" s="20"/>
      <c r="V28" s="20"/>
      <c r="W28" s="20"/>
      <c r="X28" s="20"/>
      <c r="Y28" s="20"/>
      <c r="Z28" s="38">
        <f t="shared" si="0"/>
        <v>265.7</v>
      </c>
      <c r="AA28" s="28"/>
      <c r="AB28" s="19" t="e">
        <f t="shared" si="2"/>
        <v>#NUM!</v>
      </c>
      <c r="AC28" s="24">
        <f t="shared" si="3"/>
        <v>265.7</v>
      </c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5"/>
    </row>
    <row r="29" spans="1:59" ht="15" hidden="1">
      <c r="A29" s="23"/>
      <c r="B29" s="25" t="str">
        <f>Eiken!B31</f>
        <v xml:space="preserve"> Bhend  Hanspeter</v>
      </c>
      <c r="C29" s="23"/>
      <c r="D29" s="23"/>
      <c r="E29" s="23"/>
      <c r="F29" s="23"/>
      <c r="G29" s="3"/>
      <c r="H29" s="20">
        <v>90</v>
      </c>
      <c r="I29" s="20">
        <v>80</v>
      </c>
      <c r="J29" s="20">
        <v>85</v>
      </c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38">
        <f t="shared" si="0"/>
        <v>255</v>
      </c>
      <c r="AA29" s="28"/>
      <c r="AB29" s="19" t="e">
        <f t="shared" si="2"/>
        <v>#NUM!</v>
      </c>
      <c r="AC29" s="24">
        <f t="shared" si="3"/>
        <v>255</v>
      </c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5"/>
    </row>
    <row r="30" spans="1:59">
      <c r="A30" s="23"/>
      <c r="C30" s="23"/>
      <c r="D30" s="23"/>
      <c r="E30" s="23"/>
      <c r="F30" s="23"/>
      <c r="Z30" s="24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5"/>
    </row>
    <row r="31" spans="1:59">
      <c r="A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E31" s="23"/>
      <c r="AF31" s="23"/>
      <c r="AG31" s="23"/>
      <c r="AH31" s="23"/>
      <c r="AI31" s="25">
        <f>COUNTA(H34:Y34)</f>
        <v>14</v>
      </c>
      <c r="AJ31" s="23" t="s">
        <v>29</v>
      </c>
      <c r="AK31" s="23"/>
      <c r="AL31" s="23"/>
      <c r="AN31" s="23"/>
      <c r="AO31" s="23"/>
      <c r="AP31" s="23"/>
      <c r="AQ31" s="23"/>
      <c r="AR31" s="23"/>
      <c r="AS31" s="23"/>
      <c r="AT31" s="25"/>
    </row>
    <row r="32" spans="1:59" ht="18.75">
      <c r="A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32">
        <v>7</v>
      </c>
      <c r="AB32" s="33" t="s">
        <v>31</v>
      </c>
      <c r="AC32" s="23"/>
      <c r="AD32" s="23"/>
      <c r="AE32" s="23"/>
      <c r="AF32" s="23"/>
      <c r="AG32" s="23"/>
      <c r="AH32" s="23"/>
      <c r="AI32" s="25">
        <f>AA32</f>
        <v>7</v>
      </c>
      <c r="AJ32" s="23" t="s">
        <v>30</v>
      </c>
      <c r="AK32" s="23"/>
      <c r="AL32" s="23"/>
      <c r="AM32" s="23"/>
      <c r="AN32" s="23"/>
      <c r="AO32" s="23"/>
      <c r="AP32" s="23"/>
      <c r="AQ32" s="23"/>
      <c r="AR32" s="23"/>
      <c r="AS32" s="23"/>
      <c r="AT32" s="25"/>
    </row>
    <row r="33" spans="1:46">
      <c r="A33" s="23"/>
      <c r="C33" s="23"/>
      <c r="D33" s="23"/>
      <c r="E33" s="23"/>
      <c r="F33" s="23"/>
      <c r="G33" s="23"/>
      <c r="H33" s="26">
        <v>1</v>
      </c>
      <c r="I33" s="26">
        <v>2</v>
      </c>
      <c r="J33" s="26">
        <v>3</v>
      </c>
      <c r="K33" s="26">
        <v>4</v>
      </c>
      <c r="L33" s="26">
        <v>5</v>
      </c>
      <c r="M33" s="26">
        <v>6</v>
      </c>
      <c r="N33" s="26">
        <v>7</v>
      </c>
      <c r="O33" s="26">
        <v>8</v>
      </c>
      <c r="P33" s="26">
        <v>9</v>
      </c>
      <c r="Q33" s="26">
        <v>10</v>
      </c>
      <c r="R33" s="26">
        <v>11</v>
      </c>
      <c r="S33" s="26">
        <v>12</v>
      </c>
      <c r="T33" s="26">
        <v>13</v>
      </c>
      <c r="U33" s="26">
        <v>14</v>
      </c>
      <c r="V33" s="26">
        <v>15</v>
      </c>
      <c r="W33" s="26">
        <v>16</v>
      </c>
      <c r="X33" s="26">
        <v>17</v>
      </c>
      <c r="Y33" s="26">
        <v>18</v>
      </c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5"/>
    </row>
    <row r="34" spans="1:46" ht="176.25">
      <c r="A34" s="23"/>
      <c r="B34" s="29" t="s">
        <v>23</v>
      </c>
      <c r="C34" s="23"/>
      <c r="D34" s="37">
        <f ca="1">TODAY()</f>
        <v>44944</v>
      </c>
      <c r="E34" s="23"/>
      <c r="F34" s="23"/>
      <c r="G34" s="23"/>
      <c r="H34" s="165" t="s">
        <v>25</v>
      </c>
      <c r="I34" s="165" t="s">
        <v>235</v>
      </c>
      <c r="J34" s="165" t="s">
        <v>236</v>
      </c>
      <c r="K34" s="165" t="s">
        <v>237</v>
      </c>
      <c r="L34" s="165" t="s">
        <v>26</v>
      </c>
      <c r="M34" s="165" t="s">
        <v>234</v>
      </c>
      <c r="N34" s="165" t="s">
        <v>233</v>
      </c>
      <c r="O34" s="165" t="s">
        <v>232</v>
      </c>
      <c r="P34" s="165" t="s">
        <v>180</v>
      </c>
      <c r="Q34" s="165" t="s">
        <v>50</v>
      </c>
      <c r="R34" s="165" t="s">
        <v>231</v>
      </c>
      <c r="S34" s="165" t="s">
        <v>48</v>
      </c>
      <c r="T34" s="165" t="s">
        <v>217</v>
      </c>
      <c r="U34" s="165" t="s">
        <v>19</v>
      </c>
      <c r="V34" s="165"/>
      <c r="W34" s="165"/>
      <c r="X34" s="165"/>
      <c r="Y34" s="165"/>
      <c r="Z34" s="31">
        <f>AI31</f>
        <v>14</v>
      </c>
      <c r="AA34" s="36">
        <f>AA32</f>
        <v>7</v>
      </c>
      <c r="AB34" s="23"/>
      <c r="AC34" s="30" t="s">
        <v>28</v>
      </c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5"/>
    </row>
    <row r="35" spans="1:46" ht="12.75" customHeight="1">
      <c r="A35" s="23"/>
      <c r="C35" s="23"/>
      <c r="D35" s="23"/>
      <c r="E35" s="23"/>
      <c r="F35" s="23"/>
      <c r="G35" s="23"/>
      <c r="H35" s="209" t="s">
        <v>15</v>
      </c>
      <c r="I35" s="209" t="s">
        <v>15</v>
      </c>
      <c r="J35" s="209" t="s">
        <v>15</v>
      </c>
      <c r="K35" s="209" t="s">
        <v>15</v>
      </c>
      <c r="L35" s="209" t="s">
        <v>15</v>
      </c>
      <c r="M35" s="209" t="s">
        <v>15</v>
      </c>
      <c r="N35" s="209" t="s">
        <v>15</v>
      </c>
      <c r="O35" s="209" t="s">
        <v>15</v>
      </c>
      <c r="P35" s="209" t="s">
        <v>15</v>
      </c>
      <c r="Q35" s="209" t="s">
        <v>15</v>
      </c>
      <c r="R35" s="209" t="s">
        <v>15</v>
      </c>
      <c r="S35" s="209" t="s">
        <v>15</v>
      </c>
      <c r="T35" s="209" t="s">
        <v>15</v>
      </c>
      <c r="U35" s="209" t="s">
        <v>15</v>
      </c>
      <c r="V35" s="209" t="s">
        <v>15</v>
      </c>
      <c r="W35" s="209" t="s">
        <v>15</v>
      </c>
      <c r="X35" s="209" t="s">
        <v>15</v>
      </c>
      <c r="Y35" s="209" t="s">
        <v>15</v>
      </c>
      <c r="Z35" s="23"/>
      <c r="AA35" s="23"/>
      <c r="AB35" s="34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O35" s="23"/>
      <c r="AP35" s="23"/>
      <c r="AQ35" s="23"/>
      <c r="AR35" s="23"/>
      <c r="AS35" s="23"/>
      <c r="AT35" s="25"/>
    </row>
    <row r="36" spans="1:46" ht="18.75">
      <c r="B36" s="35" t="e">
        <f>AB36</f>
        <v>#NUM!</v>
      </c>
      <c r="C36" s="274" t="s">
        <v>10</v>
      </c>
      <c r="D36" s="270"/>
      <c r="E36" s="175"/>
      <c r="F36" s="175"/>
      <c r="G36" s="176"/>
      <c r="H36" s="146">
        <v>104</v>
      </c>
      <c r="I36" s="146">
        <v>101</v>
      </c>
      <c r="J36" s="146">
        <v>0</v>
      </c>
      <c r="K36" s="146">
        <v>0</v>
      </c>
      <c r="L36" s="146">
        <v>0</v>
      </c>
      <c r="M36" s="146">
        <v>0</v>
      </c>
      <c r="N36" s="146">
        <v>0</v>
      </c>
      <c r="O36" s="146">
        <v>0</v>
      </c>
      <c r="P36" s="146">
        <v>0</v>
      </c>
      <c r="Q36" s="146">
        <v>0</v>
      </c>
      <c r="R36" s="146">
        <v>0</v>
      </c>
      <c r="S36" s="146">
        <v>0</v>
      </c>
      <c r="T36" s="146">
        <v>0</v>
      </c>
      <c r="U36" s="146">
        <v>0</v>
      </c>
      <c r="V36" s="146">
        <v>0</v>
      </c>
      <c r="W36" s="146">
        <v>0</v>
      </c>
      <c r="X36" s="146">
        <v>0</v>
      </c>
      <c r="Y36" s="146">
        <v>0</v>
      </c>
      <c r="Z36" s="38">
        <f t="shared" ref="Z36:Z60" si="5">SUM(H36:Y36)</f>
        <v>205</v>
      </c>
      <c r="AA36" s="28">
        <f t="shared" ref="AA36:AA60" si="6">LARGE($H36:$Y36,1)+LARGE($H36:$Y36,2)+LARGE($H36:$Y36,3)+LARGE($H36:$Y36,4)+LARGE($H36:$Y36,5)+LARGE($H36:$Y36,6)+LARGE($H36:$Y36,7)</f>
        <v>205</v>
      </c>
      <c r="AB36" s="19" t="e">
        <f>RANK(AA36,AA$36:AA$60,0)</f>
        <v>#NUM!</v>
      </c>
      <c r="AC36" s="24">
        <f>SUM(H36:Y36)</f>
        <v>205</v>
      </c>
      <c r="AM36" s="22">
        <v>4</v>
      </c>
      <c r="AN36" s="28">
        <f>LARGE($H36:$Y36,1)+LARGE($H36:$Y36,2)+LARGE($H36:$Y36,3)+LARGE($H36:$Y36,4)</f>
        <v>205</v>
      </c>
      <c r="AO36" s="22" t="s">
        <v>32</v>
      </c>
      <c r="AT36" s="25"/>
    </row>
    <row r="37" spans="1:46" ht="18.75">
      <c r="B37" s="35" t="e">
        <f t="shared" ref="B37:B60" si="7">AB37</f>
        <v>#NUM!</v>
      </c>
      <c r="C37" s="274" t="s">
        <v>218</v>
      </c>
      <c r="D37" s="270"/>
      <c r="E37" s="175"/>
      <c r="F37" s="175"/>
      <c r="G37" s="176"/>
      <c r="H37" s="146"/>
      <c r="I37" s="146">
        <v>0</v>
      </c>
      <c r="J37" s="146">
        <v>0</v>
      </c>
      <c r="K37" s="146">
        <v>0</v>
      </c>
      <c r="L37" s="146">
        <v>0</v>
      </c>
      <c r="M37" s="146">
        <v>0</v>
      </c>
      <c r="N37" s="146">
        <v>0</v>
      </c>
      <c r="O37" s="146">
        <v>0</v>
      </c>
      <c r="P37" s="146">
        <v>0</v>
      </c>
      <c r="Q37" s="146">
        <v>0</v>
      </c>
      <c r="R37" s="146">
        <v>0</v>
      </c>
      <c r="S37" s="146">
        <v>0</v>
      </c>
      <c r="T37" s="146">
        <v>0</v>
      </c>
      <c r="U37" s="146">
        <v>0</v>
      </c>
      <c r="V37" s="146">
        <v>0</v>
      </c>
      <c r="W37" s="146">
        <v>0</v>
      </c>
      <c r="X37" s="146">
        <v>0</v>
      </c>
      <c r="Y37" s="146">
        <v>0</v>
      </c>
      <c r="Z37" s="38">
        <f t="shared" si="5"/>
        <v>0</v>
      </c>
      <c r="AA37" s="28">
        <f t="shared" si="6"/>
        <v>0</v>
      </c>
      <c r="AB37" s="19" t="e">
        <f t="shared" ref="AB37:AB60" si="8">RANK(AA37,AA$36:AA$60,0)</f>
        <v>#NUM!</v>
      </c>
      <c r="AC37" s="24">
        <f t="shared" ref="AC37:AC60" si="9">SUM(H37:Y37)</f>
        <v>0</v>
      </c>
      <c r="AM37" s="22">
        <v>5</v>
      </c>
      <c r="AN37" s="28">
        <f>LARGE($H37:$Y37,1)+LARGE($H37:$Y37,2)+LARGE($H37:$Y37,3)+LARGE($H37:$Y37,4)+LARGE($H37:$Y37,5)</f>
        <v>0</v>
      </c>
      <c r="AO37" s="22" t="s">
        <v>33</v>
      </c>
      <c r="AT37" s="25"/>
    </row>
    <row r="38" spans="1:46" ht="18.75">
      <c r="B38" s="35" t="e">
        <f t="shared" si="7"/>
        <v>#NUM!</v>
      </c>
      <c r="C38" s="274" t="s">
        <v>5</v>
      </c>
      <c r="D38" s="270"/>
      <c r="E38" s="175"/>
      <c r="F38" s="175"/>
      <c r="G38" s="176"/>
      <c r="H38" s="146"/>
      <c r="I38" s="146">
        <v>0</v>
      </c>
      <c r="J38" s="146">
        <v>0</v>
      </c>
      <c r="K38" s="146">
        <v>0</v>
      </c>
      <c r="L38" s="146">
        <v>0</v>
      </c>
      <c r="M38" s="146">
        <v>0</v>
      </c>
      <c r="N38" s="146">
        <v>0</v>
      </c>
      <c r="O38" s="146">
        <v>0</v>
      </c>
      <c r="P38" s="146">
        <v>0</v>
      </c>
      <c r="Q38" s="146">
        <v>0</v>
      </c>
      <c r="R38" s="146">
        <v>0</v>
      </c>
      <c r="S38" s="146">
        <v>0</v>
      </c>
      <c r="T38" s="146">
        <v>0</v>
      </c>
      <c r="U38" s="146">
        <v>0</v>
      </c>
      <c r="V38" s="146">
        <v>0</v>
      </c>
      <c r="W38" s="146">
        <v>0</v>
      </c>
      <c r="X38" s="146">
        <v>0</v>
      </c>
      <c r="Y38" s="146">
        <v>0</v>
      </c>
      <c r="Z38" s="38">
        <f t="shared" si="5"/>
        <v>0</v>
      </c>
      <c r="AA38" s="28">
        <f t="shared" si="6"/>
        <v>0</v>
      </c>
      <c r="AB38" s="19" t="e">
        <f t="shared" si="8"/>
        <v>#NUM!</v>
      </c>
      <c r="AC38" s="24">
        <f t="shared" si="9"/>
        <v>0</v>
      </c>
      <c r="AM38" s="22">
        <v>6</v>
      </c>
      <c r="AN38" s="28">
        <f>LARGE($H38:$Y38,1)+LARGE($H38:$Y38,2)+LARGE($H38:$Y38,3)+LARGE($H38:$Y38,4)+LARGE($H38:$Y38,5)+LARGE($H38:$Y38,6)</f>
        <v>0</v>
      </c>
      <c r="AO38" s="22" t="s">
        <v>34</v>
      </c>
      <c r="AT38" s="25"/>
    </row>
    <row r="39" spans="1:46" ht="18.75">
      <c r="B39" s="35" t="e">
        <f t="shared" si="7"/>
        <v>#NUM!</v>
      </c>
      <c r="C39" s="274" t="s">
        <v>219</v>
      </c>
      <c r="D39" s="270"/>
      <c r="E39" s="175"/>
      <c r="F39" s="175"/>
      <c r="G39" s="176"/>
      <c r="H39" s="146"/>
      <c r="I39" s="146">
        <v>0</v>
      </c>
      <c r="J39" s="146">
        <v>0</v>
      </c>
      <c r="K39" s="146">
        <v>0</v>
      </c>
      <c r="L39" s="146">
        <v>0</v>
      </c>
      <c r="M39" s="146">
        <v>0</v>
      </c>
      <c r="N39" s="146">
        <v>0</v>
      </c>
      <c r="O39" s="146">
        <v>0</v>
      </c>
      <c r="P39" s="146">
        <v>0</v>
      </c>
      <c r="Q39" s="146">
        <v>0</v>
      </c>
      <c r="R39" s="146">
        <v>0</v>
      </c>
      <c r="S39" s="146">
        <v>0</v>
      </c>
      <c r="T39" s="146">
        <v>0</v>
      </c>
      <c r="U39" s="146">
        <v>0</v>
      </c>
      <c r="V39" s="146">
        <v>0</v>
      </c>
      <c r="W39" s="146">
        <v>0</v>
      </c>
      <c r="X39" s="146">
        <v>0</v>
      </c>
      <c r="Y39" s="146">
        <v>0</v>
      </c>
      <c r="Z39" s="38">
        <f t="shared" si="5"/>
        <v>0</v>
      </c>
      <c r="AA39" s="28">
        <f t="shared" si="6"/>
        <v>0</v>
      </c>
      <c r="AB39" s="19" t="e">
        <f t="shared" si="8"/>
        <v>#NUM!</v>
      </c>
      <c r="AC39" s="24">
        <f t="shared" si="9"/>
        <v>0</v>
      </c>
      <c r="AM39" s="22">
        <v>7</v>
      </c>
      <c r="AN39" s="28">
        <f>LARGE($H39:$Y39,1)+LARGE($H39:$Y39,2)+LARGE($H39:$Y39,3)+LARGE($H39:$Y39,4)+LARGE($H39:$Y39,5)+LARGE($H39:$Y39,6)+LARGE($H39:$Y39,7)</f>
        <v>0</v>
      </c>
      <c r="AO39" s="22" t="s">
        <v>35</v>
      </c>
    </row>
    <row r="40" spans="1:46" ht="18.75">
      <c r="B40" s="35" t="e">
        <f t="shared" si="7"/>
        <v>#NUM!</v>
      </c>
      <c r="C40" s="274" t="s">
        <v>11</v>
      </c>
      <c r="D40" s="270"/>
      <c r="E40" s="175"/>
      <c r="F40" s="175"/>
      <c r="G40" s="176"/>
      <c r="H40" s="146"/>
      <c r="I40" s="146">
        <v>0</v>
      </c>
      <c r="J40" s="146">
        <v>0</v>
      </c>
      <c r="K40" s="146">
        <v>0</v>
      </c>
      <c r="L40" s="146">
        <v>0</v>
      </c>
      <c r="M40" s="146">
        <v>0</v>
      </c>
      <c r="N40" s="146">
        <v>0</v>
      </c>
      <c r="O40" s="146">
        <v>0</v>
      </c>
      <c r="P40" s="146">
        <v>0</v>
      </c>
      <c r="Q40" s="146">
        <v>0</v>
      </c>
      <c r="R40" s="146">
        <v>0</v>
      </c>
      <c r="S40" s="146">
        <v>0</v>
      </c>
      <c r="T40" s="146">
        <v>0</v>
      </c>
      <c r="U40" s="146">
        <v>0</v>
      </c>
      <c r="V40" s="146">
        <v>0</v>
      </c>
      <c r="W40" s="146">
        <v>0</v>
      </c>
      <c r="X40" s="146">
        <v>0</v>
      </c>
      <c r="Y40" s="146">
        <v>0</v>
      </c>
      <c r="Z40" s="38">
        <f t="shared" si="5"/>
        <v>0</v>
      </c>
      <c r="AA40" s="28">
        <f t="shared" si="6"/>
        <v>0</v>
      </c>
      <c r="AB40" s="19" t="e">
        <f t="shared" si="8"/>
        <v>#NUM!</v>
      </c>
      <c r="AC40" s="24">
        <f t="shared" si="9"/>
        <v>0</v>
      </c>
      <c r="AM40" s="22">
        <v>8</v>
      </c>
      <c r="AN40" s="28">
        <f>LARGE($H40:$Y40,1)+LARGE($H40:$Y40,2)+LARGE($H40:$Y40,3)+LARGE($H40:$Y40,4)+LARGE($H40:$Y40,5)+LARGE($H40:$Y40,6)+LARGE($H40:$Y40,7)+LARGE($H40:$Y40,8)</f>
        <v>0</v>
      </c>
      <c r="AO40" s="22" t="s">
        <v>36</v>
      </c>
    </row>
    <row r="41" spans="1:46" ht="18.75">
      <c r="B41" s="35" t="e">
        <f t="shared" si="7"/>
        <v>#NUM!</v>
      </c>
      <c r="C41" s="274" t="s">
        <v>220</v>
      </c>
      <c r="D41" s="175"/>
      <c r="E41" s="175"/>
      <c r="F41" s="175"/>
      <c r="G41" s="176"/>
      <c r="H41" s="146">
        <v>0</v>
      </c>
      <c r="I41" s="146">
        <v>0</v>
      </c>
      <c r="J41" s="146">
        <v>0</v>
      </c>
      <c r="K41" s="146">
        <v>0</v>
      </c>
      <c r="L41" s="146">
        <v>0</v>
      </c>
      <c r="M41" s="146">
        <v>0</v>
      </c>
      <c r="N41" s="146">
        <v>0</v>
      </c>
      <c r="O41" s="146">
        <v>0</v>
      </c>
      <c r="P41" s="146">
        <v>0</v>
      </c>
      <c r="Q41" s="146">
        <v>0</v>
      </c>
      <c r="R41" s="146">
        <v>0</v>
      </c>
      <c r="S41" s="146">
        <v>0</v>
      </c>
      <c r="T41" s="146">
        <v>0</v>
      </c>
      <c r="U41" s="146">
        <v>0</v>
      </c>
      <c r="V41" s="146">
        <v>0</v>
      </c>
      <c r="W41" s="146">
        <v>0</v>
      </c>
      <c r="X41" s="146">
        <v>0</v>
      </c>
      <c r="Y41" s="146">
        <v>0</v>
      </c>
      <c r="Z41" s="38">
        <f t="shared" si="5"/>
        <v>0</v>
      </c>
      <c r="AA41" s="28">
        <f t="shared" si="6"/>
        <v>0</v>
      </c>
      <c r="AB41" s="19" t="e">
        <f t="shared" si="8"/>
        <v>#NUM!</v>
      </c>
      <c r="AC41" s="24">
        <f t="shared" si="9"/>
        <v>0</v>
      </c>
      <c r="AM41" s="22">
        <v>9</v>
      </c>
      <c r="AN41" s="28">
        <f>LARGE($H41:$Y41,1)+LARGE($H41:$Y41,2)+LARGE($H41:$Y41,3)+LARGE($H41:$Y41,4)+LARGE($H41:$Y41,5)+LARGE($H41:$Y41,6)+LARGE($H41:$Y41,7)+LARGE($H41:$Y41,8)+LARGE($H41:$Y41,9)</f>
        <v>0</v>
      </c>
      <c r="AO41" s="22" t="s">
        <v>37</v>
      </c>
    </row>
    <row r="42" spans="1:46" ht="18.75">
      <c r="B42" s="35" t="e">
        <f t="shared" si="7"/>
        <v>#NUM!</v>
      </c>
      <c r="C42" s="274" t="s">
        <v>221</v>
      </c>
      <c r="D42" s="270"/>
      <c r="E42" s="175"/>
      <c r="F42" s="175"/>
      <c r="G42" s="176"/>
      <c r="H42" s="146">
        <v>0</v>
      </c>
      <c r="I42" s="146">
        <v>0</v>
      </c>
      <c r="J42" s="146">
        <v>0</v>
      </c>
      <c r="K42" s="146">
        <v>0</v>
      </c>
      <c r="L42" s="146">
        <v>0</v>
      </c>
      <c r="M42" s="146">
        <v>0</v>
      </c>
      <c r="N42" s="146">
        <v>0</v>
      </c>
      <c r="O42" s="146">
        <v>0</v>
      </c>
      <c r="P42" s="146">
        <v>0</v>
      </c>
      <c r="Q42" s="146">
        <v>0</v>
      </c>
      <c r="R42" s="146">
        <v>0</v>
      </c>
      <c r="S42" s="146">
        <v>0</v>
      </c>
      <c r="T42" s="146">
        <v>0</v>
      </c>
      <c r="U42" s="146">
        <v>0</v>
      </c>
      <c r="V42" s="146">
        <v>0</v>
      </c>
      <c r="W42" s="146">
        <v>0</v>
      </c>
      <c r="X42" s="146">
        <v>0</v>
      </c>
      <c r="Y42" s="146">
        <v>0</v>
      </c>
      <c r="Z42" s="38">
        <f t="shared" si="5"/>
        <v>0</v>
      </c>
      <c r="AA42" s="28">
        <f t="shared" si="6"/>
        <v>0</v>
      </c>
      <c r="AB42" s="19" t="e">
        <f t="shared" si="8"/>
        <v>#NUM!</v>
      </c>
      <c r="AC42" s="24">
        <f t="shared" si="9"/>
        <v>0</v>
      </c>
      <c r="AM42" s="22">
        <v>10</v>
      </c>
      <c r="AN42" s="28">
        <f>LARGE($H42:$Y42,1)+LARGE($H42:$Y42,2)+LARGE($H42:$Y42,3)+LARGE($H42:$Y42,4)+LARGE($H42:$Y42,5)+LARGE($H42:$Y42,6)+LARGE($H42:$Y42,7)+LARGE($H42:$Y42,8)+LARGE($H42:$Y42,9)+LARGE($H42:$Y42,10)</f>
        <v>0</v>
      </c>
      <c r="AO42" s="22" t="s">
        <v>38</v>
      </c>
    </row>
    <row r="43" spans="1:46" ht="18.75">
      <c r="B43" s="35" t="e">
        <f t="shared" si="7"/>
        <v>#NUM!</v>
      </c>
      <c r="C43" s="274" t="s">
        <v>4</v>
      </c>
      <c r="D43" s="270"/>
      <c r="E43" s="175"/>
      <c r="F43" s="175"/>
      <c r="G43" s="176"/>
      <c r="H43" s="146">
        <v>0</v>
      </c>
      <c r="I43" s="146">
        <v>0</v>
      </c>
      <c r="J43" s="146">
        <v>0</v>
      </c>
      <c r="K43" s="146">
        <v>0</v>
      </c>
      <c r="L43" s="146">
        <v>0</v>
      </c>
      <c r="M43" s="146">
        <v>0</v>
      </c>
      <c r="N43" s="146">
        <v>0</v>
      </c>
      <c r="O43" s="146">
        <v>0</v>
      </c>
      <c r="P43" s="146">
        <v>0</v>
      </c>
      <c r="Q43" s="146">
        <v>0</v>
      </c>
      <c r="R43" s="146">
        <v>0</v>
      </c>
      <c r="S43" s="146">
        <v>0</v>
      </c>
      <c r="T43" s="146">
        <v>0</v>
      </c>
      <c r="U43" s="146">
        <v>0</v>
      </c>
      <c r="V43" s="146">
        <v>0</v>
      </c>
      <c r="W43" s="146">
        <v>0</v>
      </c>
      <c r="X43" s="146">
        <v>0</v>
      </c>
      <c r="Y43" s="146">
        <v>0</v>
      </c>
      <c r="Z43" s="38">
        <f t="shared" si="5"/>
        <v>0</v>
      </c>
      <c r="AA43" s="28">
        <f t="shared" si="6"/>
        <v>0</v>
      </c>
      <c r="AB43" s="19" t="e">
        <f t="shared" si="8"/>
        <v>#NUM!</v>
      </c>
      <c r="AC43" s="24">
        <f t="shared" si="9"/>
        <v>0</v>
      </c>
      <c r="AM43" s="22">
        <v>11</v>
      </c>
      <c r="AN43" s="28">
        <f>LARGE($H43:$Y43,1)+LARGE($H43:$Y43,2)+LARGE($H43:$Y43,3)+LARGE($H43:$Y43,4)+LARGE($H43:$Y43,5)+LARGE($H43:$Y43,6)+LARGE($H43:$Y43,7)+LARGE($H43:$Y43,8)+LARGE($H43:$Y43,9)+LARGE($H43:$Y43,10)+LARGE($H43:$Y43,11)</f>
        <v>0</v>
      </c>
      <c r="AO43" s="22" t="s">
        <v>39</v>
      </c>
    </row>
    <row r="44" spans="1:46" ht="18.75">
      <c r="B44" s="35" t="e">
        <f t="shared" si="7"/>
        <v>#NUM!</v>
      </c>
      <c r="C44" s="274" t="s">
        <v>222</v>
      </c>
      <c r="D44" s="270"/>
      <c r="E44" s="175"/>
      <c r="F44" s="175"/>
      <c r="G44" s="176"/>
      <c r="H44" s="146">
        <v>0</v>
      </c>
      <c r="I44" s="146">
        <v>0</v>
      </c>
      <c r="J44" s="146">
        <v>0</v>
      </c>
      <c r="K44" s="146">
        <v>0</v>
      </c>
      <c r="L44" s="146">
        <v>0</v>
      </c>
      <c r="M44" s="146">
        <v>0</v>
      </c>
      <c r="N44" s="146">
        <v>0</v>
      </c>
      <c r="O44" s="146">
        <v>0</v>
      </c>
      <c r="P44" s="146">
        <v>0</v>
      </c>
      <c r="Q44" s="146">
        <v>0</v>
      </c>
      <c r="R44" s="146">
        <v>0</v>
      </c>
      <c r="S44" s="146">
        <v>0</v>
      </c>
      <c r="T44" s="146">
        <v>0</v>
      </c>
      <c r="U44" s="146">
        <v>0</v>
      </c>
      <c r="V44" s="146">
        <v>0</v>
      </c>
      <c r="W44" s="146">
        <v>0</v>
      </c>
      <c r="X44" s="146">
        <v>0</v>
      </c>
      <c r="Y44" s="146">
        <v>0</v>
      </c>
      <c r="Z44" s="38">
        <f t="shared" si="5"/>
        <v>0</v>
      </c>
      <c r="AA44" s="28">
        <f t="shared" si="6"/>
        <v>0</v>
      </c>
      <c r="AB44" s="19" t="e">
        <f t="shared" si="8"/>
        <v>#NUM!</v>
      </c>
      <c r="AC44" s="24">
        <f t="shared" si="9"/>
        <v>0</v>
      </c>
      <c r="AM44" s="22">
        <v>12</v>
      </c>
      <c r="AN44" s="28">
        <f>LARGE($H44:$Y44,1)+LARGE($H44:$Y44,2)+LARGE($H44:$Y44,3)+LARGE($H44:$Y44,4)+LARGE($H44:$Y44,5)+LARGE($H44:$Y44,6)+LARGE($H44:$Y44,7)+LARGE($H44:$Y44,8)+LARGE($H44:$Y44,9)+LARGE($H44:$Y44,10)+LARGE($H44:$Y44,11)+LARGE($H44:$Y44,12)</f>
        <v>0</v>
      </c>
      <c r="AO44" s="22" t="s">
        <v>40</v>
      </c>
    </row>
    <row r="45" spans="1:46" ht="18.75">
      <c r="B45" s="35" t="e">
        <f t="shared" si="7"/>
        <v>#NUM!</v>
      </c>
      <c r="C45" s="274" t="s">
        <v>223</v>
      </c>
      <c r="D45" s="270"/>
      <c r="E45" s="175"/>
      <c r="F45" s="175"/>
      <c r="G45" s="176"/>
      <c r="H45" s="146">
        <v>0</v>
      </c>
      <c r="I45" s="146">
        <v>0</v>
      </c>
      <c r="J45" s="146">
        <v>0</v>
      </c>
      <c r="K45" s="146">
        <v>0</v>
      </c>
      <c r="L45" s="146">
        <v>0</v>
      </c>
      <c r="M45" s="146">
        <v>0</v>
      </c>
      <c r="N45" s="146">
        <v>0</v>
      </c>
      <c r="O45" s="146">
        <v>0</v>
      </c>
      <c r="P45" s="146">
        <v>0</v>
      </c>
      <c r="Q45" s="146">
        <v>0</v>
      </c>
      <c r="R45" s="146">
        <v>0</v>
      </c>
      <c r="S45" s="146">
        <v>0</v>
      </c>
      <c r="T45" s="146">
        <v>0</v>
      </c>
      <c r="U45" s="146">
        <v>0</v>
      </c>
      <c r="V45" s="146">
        <v>0</v>
      </c>
      <c r="W45" s="146">
        <v>0</v>
      </c>
      <c r="X45" s="146">
        <v>0</v>
      </c>
      <c r="Y45" s="146">
        <v>0</v>
      </c>
      <c r="Z45" s="38">
        <f t="shared" si="5"/>
        <v>0</v>
      </c>
      <c r="AA45" s="28">
        <f t="shared" si="6"/>
        <v>0</v>
      </c>
      <c r="AB45" s="19" t="e">
        <f t="shared" si="8"/>
        <v>#NUM!</v>
      </c>
      <c r="AC45" s="24">
        <f t="shared" si="9"/>
        <v>0</v>
      </c>
      <c r="AM45" s="22">
        <v>13</v>
      </c>
      <c r="AN45" s="28">
        <f>LARGE($H45:$Y45,1)+LARGE($H45:$Y45,2)+LARGE($H45:$Y45,3)+LARGE($H45:$Y45,4)+LARGE($H45:$Y45,5)+LARGE($H45:$Y45,6)+LARGE($H45:$Y45,7)+LARGE($H45:$Y45,8)+LARGE($H45:$Y45,9)+LARGE($H45:$Y45,10)+LARGE($H45:$Y45,11)+LARGE($H45:$Y45,12)+LARGE($H45:$Y45,13)</f>
        <v>0</v>
      </c>
      <c r="AO45" s="22" t="s">
        <v>41</v>
      </c>
    </row>
    <row r="46" spans="1:46" ht="18.75">
      <c r="B46" s="35" t="e">
        <f t="shared" si="7"/>
        <v>#NUM!</v>
      </c>
      <c r="C46" s="274" t="s">
        <v>2</v>
      </c>
      <c r="D46" s="270"/>
      <c r="E46" s="175"/>
      <c r="F46" s="175"/>
      <c r="G46" s="176"/>
      <c r="H46" s="146">
        <v>0</v>
      </c>
      <c r="I46" s="146">
        <v>0</v>
      </c>
      <c r="J46" s="146">
        <v>0</v>
      </c>
      <c r="K46" s="146">
        <v>94.94</v>
      </c>
      <c r="L46" s="146">
        <v>0</v>
      </c>
      <c r="M46" s="146">
        <v>0</v>
      </c>
      <c r="N46" s="146">
        <v>0</v>
      </c>
      <c r="O46" s="146">
        <v>0</v>
      </c>
      <c r="P46" s="146">
        <v>0</v>
      </c>
      <c r="Q46" s="146">
        <v>0</v>
      </c>
      <c r="R46" s="146">
        <v>0</v>
      </c>
      <c r="S46" s="146">
        <v>0</v>
      </c>
      <c r="T46" s="146">
        <v>0</v>
      </c>
      <c r="U46" s="146">
        <v>0</v>
      </c>
      <c r="V46" s="146">
        <v>0</v>
      </c>
      <c r="W46" s="146">
        <v>0</v>
      </c>
      <c r="X46" s="146">
        <v>0</v>
      </c>
      <c r="Y46" s="146">
        <v>0</v>
      </c>
      <c r="Z46" s="38">
        <f t="shared" si="5"/>
        <v>94.94</v>
      </c>
      <c r="AA46" s="28">
        <f t="shared" si="6"/>
        <v>94.94</v>
      </c>
      <c r="AB46" s="19" t="e">
        <f t="shared" si="8"/>
        <v>#NUM!</v>
      </c>
      <c r="AC46" s="24">
        <f t="shared" si="9"/>
        <v>94.94</v>
      </c>
      <c r="AM46" s="22">
        <v>14</v>
      </c>
      <c r="AN46" s="28">
        <f>LARGE($H46:$Y46,1)+LARGE($H46:$Y46,2)+LARGE($H46:$Y46,3)+LARGE($H46:$Y46,4)+LARGE($H46:$Y46,5)+LARGE($H46:$Y46,6)+LARGE($H46:$Y46,7)+LARGE($H46:$Y46,8)+LARGE($H46:$Y46,9)+LARGE($H46:$Y46,10)+LARGE($H46:$Y46,11)+LARGE($H46:$Y46,12)+LARGE($H46:$Y46,13)+LARGE($H46:$Y46,14)</f>
        <v>94.94</v>
      </c>
      <c r="AO46" s="22" t="s">
        <v>42</v>
      </c>
    </row>
    <row r="47" spans="1:46" ht="18.75">
      <c r="B47" s="35" t="e">
        <f t="shared" si="7"/>
        <v>#NUM!</v>
      </c>
      <c r="C47" s="274" t="s">
        <v>3</v>
      </c>
      <c r="D47" s="270"/>
      <c r="E47" s="175"/>
      <c r="F47" s="175"/>
      <c r="G47" s="176"/>
      <c r="H47" s="146">
        <v>0</v>
      </c>
      <c r="I47" s="146">
        <v>0</v>
      </c>
      <c r="J47" s="146">
        <v>0</v>
      </c>
      <c r="K47" s="146">
        <v>0</v>
      </c>
      <c r="L47" s="146">
        <v>0</v>
      </c>
      <c r="M47" s="146">
        <v>0</v>
      </c>
      <c r="N47" s="146">
        <v>0</v>
      </c>
      <c r="O47" s="146">
        <v>0</v>
      </c>
      <c r="P47" s="146">
        <v>0</v>
      </c>
      <c r="Q47" s="146">
        <v>0</v>
      </c>
      <c r="R47" s="146">
        <v>0</v>
      </c>
      <c r="S47" s="146">
        <v>0</v>
      </c>
      <c r="T47" s="146">
        <v>0</v>
      </c>
      <c r="U47" s="146">
        <v>0</v>
      </c>
      <c r="V47" s="146">
        <v>0</v>
      </c>
      <c r="W47" s="146">
        <v>0</v>
      </c>
      <c r="X47" s="146">
        <v>0</v>
      </c>
      <c r="Y47" s="146">
        <v>0</v>
      </c>
      <c r="Z47" s="38">
        <f t="shared" si="5"/>
        <v>0</v>
      </c>
      <c r="AA47" s="28">
        <f t="shared" si="6"/>
        <v>0</v>
      </c>
      <c r="AB47" s="19" t="e">
        <f t="shared" si="8"/>
        <v>#NUM!</v>
      </c>
      <c r="AC47" s="24">
        <f t="shared" si="9"/>
        <v>0</v>
      </c>
      <c r="AM47" s="22">
        <v>15</v>
      </c>
      <c r="AN47" s="28">
        <f>LARGE($H47:$Y47,1)+LARGE($H47:$Y47,2)+LARGE($H47:$Y47,3)+LARGE($H47:$Y47,4)+LARGE($H47:$Y47,5)+LARGE($H47:$Y47,6)+LARGE($H47:$Y47,7)+LARGE($H47:$Y47,8)+LARGE($H47:$Y47,9)+LARGE($H47:$Y47,10)+LARGE($H47:$Y47,11)+LARGE($H47:$Y47,12)+LARGE($H47:$Y47,13)+LARGE($H47:$Y47,14)+LARGE($H47:$Y47,15)</f>
        <v>0</v>
      </c>
      <c r="AO47" s="22" t="s">
        <v>43</v>
      </c>
    </row>
    <row r="48" spans="1:46" ht="18.75">
      <c r="B48" s="35" t="e">
        <f t="shared" si="7"/>
        <v>#NUM!</v>
      </c>
      <c r="C48" s="274" t="s">
        <v>9</v>
      </c>
      <c r="D48" s="270"/>
      <c r="E48" s="175"/>
      <c r="F48" s="175"/>
      <c r="G48" s="176"/>
      <c r="H48" s="146">
        <v>0</v>
      </c>
      <c r="I48" s="146">
        <v>0</v>
      </c>
      <c r="J48" s="146">
        <v>0</v>
      </c>
      <c r="K48" s="146">
        <v>0</v>
      </c>
      <c r="L48" s="146">
        <v>0</v>
      </c>
      <c r="M48" s="146">
        <v>0</v>
      </c>
      <c r="N48" s="146">
        <v>0</v>
      </c>
      <c r="O48" s="146">
        <v>0</v>
      </c>
      <c r="P48" s="146">
        <v>0</v>
      </c>
      <c r="Q48" s="146">
        <v>0</v>
      </c>
      <c r="R48" s="146">
        <v>0</v>
      </c>
      <c r="S48" s="146">
        <v>0</v>
      </c>
      <c r="T48" s="146">
        <v>0</v>
      </c>
      <c r="U48" s="146">
        <v>0</v>
      </c>
      <c r="V48" s="146">
        <v>0</v>
      </c>
      <c r="W48" s="146">
        <v>0</v>
      </c>
      <c r="X48" s="146">
        <v>0</v>
      </c>
      <c r="Y48" s="146">
        <v>0</v>
      </c>
      <c r="Z48" s="38">
        <f t="shared" si="5"/>
        <v>0</v>
      </c>
      <c r="AA48" s="28">
        <f t="shared" si="6"/>
        <v>0</v>
      </c>
      <c r="AB48" s="19" t="e">
        <f t="shared" si="8"/>
        <v>#NUM!</v>
      </c>
      <c r="AC48" s="24">
        <f t="shared" si="9"/>
        <v>0</v>
      </c>
      <c r="AM48" s="22">
        <v>16</v>
      </c>
      <c r="AN48" s="28">
        <f>LARGE($H48:$Y48,1)+LARGE($H48:$Y48,2)+LARGE($H48:$Y48,3)+LARGE($H48:$Y48,4)+LARGE($H48:$Y48,5)+LARGE($H48:$Y48,6)+LARGE($H48:$Y48,7)+LARGE($H48:$Y48,8)+LARGE($H48:$Y48,9)+LARGE($H48:$Y48,10)+LARGE($H48:$Y48,11)+LARGE($H48:$Y48,12)+LARGE($H48:$Y48,13)+LARGE($H48:$Y48,14)+LARGE($H48:$Y48,15)+LARGE($H48:$Y48,16)</f>
        <v>0</v>
      </c>
      <c r="AO48" s="22" t="s">
        <v>44</v>
      </c>
    </row>
    <row r="49" spans="2:40" ht="18.75">
      <c r="B49" s="35" t="e">
        <f t="shared" si="7"/>
        <v>#NUM!</v>
      </c>
      <c r="C49" s="274" t="s">
        <v>224</v>
      </c>
      <c r="D49" s="270"/>
      <c r="E49" s="175"/>
      <c r="F49" s="175"/>
      <c r="G49" s="176"/>
      <c r="H49" s="146">
        <v>0</v>
      </c>
      <c r="I49" s="146">
        <v>0</v>
      </c>
      <c r="J49" s="146">
        <v>0</v>
      </c>
      <c r="K49" s="146">
        <v>0</v>
      </c>
      <c r="L49" s="146">
        <v>0</v>
      </c>
      <c r="M49" s="146">
        <v>0</v>
      </c>
      <c r="N49" s="146">
        <v>0</v>
      </c>
      <c r="O49" s="146">
        <v>0</v>
      </c>
      <c r="P49" s="146">
        <v>0</v>
      </c>
      <c r="Q49" s="146">
        <v>0</v>
      </c>
      <c r="R49" s="146">
        <v>0</v>
      </c>
      <c r="S49" s="146">
        <v>0</v>
      </c>
      <c r="T49" s="146">
        <v>0</v>
      </c>
      <c r="U49" s="146">
        <v>0</v>
      </c>
      <c r="V49" s="146">
        <v>0</v>
      </c>
      <c r="W49" s="146">
        <v>0</v>
      </c>
      <c r="X49" s="146">
        <v>0</v>
      </c>
      <c r="Y49" s="146">
        <v>0</v>
      </c>
      <c r="Z49" s="38">
        <f t="shared" si="5"/>
        <v>0</v>
      </c>
      <c r="AA49" s="28">
        <f t="shared" si="6"/>
        <v>0</v>
      </c>
      <c r="AB49" s="19" t="e">
        <f t="shared" si="8"/>
        <v>#NUM!</v>
      </c>
      <c r="AC49" s="24">
        <f t="shared" si="9"/>
        <v>0</v>
      </c>
      <c r="AN49" s="5"/>
    </row>
    <row r="50" spans="2:40" ht="18.75">
      <c r="B50" s="35" t="e">
        <f t="shared" si="7"/>
        <v>#NUM!</v>
      </c>
      <c r="C50" s="274" t="s">
        <v>6</v>
      </c>
      <c r="D50" s="270"/>
      <c r="E50" s="175"/>
      <c r="F50" s="175"/>
      <c r="G50" s="176"/>
      <c r="H50" s="146">
        <v>0</v>
      </c>
      <c r="I50" s="146">
        <v>0</v>
      </c>
      <c r="J50" s="146">
        <v>0</v>
      </c>
      <c r="K50" s="146">
        <v>0</v>
      </c>
      <c r="L50" s="146">
        <v>0</v>
      </c>
      <c r="M50" s="146">
        <v>0</v>
      </c>
      <c r="N50" s="146">
        <v>0</v>
      </c>
      <c r="O50" s="146">
        <v>0</v>
      </c>
      <c r="P50" s="146">
        <v>0</v>
      </c>
      <c r="Q50" s="146">
        <v>0</v>
      </c>
      <c r="R50" s="146">
        <v>0</v>
      </c>
      <c r="S50" s="146">
        <v>0</v>
      </c>
      <c r="T50" s="146">
        <v>0</v>
      </c>
      <c r="U50" s="146">
        <v>0</v>
      </c>
      <c r="V50" s="146">
        <v>0</v>
      </c>
      <c r="W50" s="146">
        <v>0</v>
      </c>
      <c r="X50" s="146">
        <v>0</v>
      </c>
      <c r="Y50" s="146">
        <v>0</v>
      </c>
      <c r="Z50" s="38">
        <f t="shared" si="5"/>
        <v>0</v>
      </c>
      <c r="AA50" s="28">
        <f t="shared" si="6"/>
        <v>0</v>
      </c>
      <c r="AB50" s="19" t="e">
        <f t="shared" si="8"/>
        <v>#NUM!</v>
      </c>
      <c r="AC50" s="24">
        <f t="shared" si="9"/>
        <v>0</v>
      </c>
      <c r="AN50" s="5"/>
    </row>
    <row r="51" spans="2:40" ht="18.75">
      <c r="B51" s="35" t="e">
        <f t="shared" si="7"/>
        <v>#NUM!</v>
      </c>
      <c r="C51" s="274" t="s">
        <v>225</v>
      </c>
      <c r="D51" s="270"/>
      <c r="E51" s="175"/>
      <c r="F51" s="175"/>
      <c r="G51" s="176"/>
      <c r="H51" s="146">
        <v>0</v>
      </c>
      <c r="I51" s="146">
        <v>0</v>
      </c>
      <c r="J51" s="146">
        <v>0</v>
      </c>
      <c r="K51" s="146">
        <v>0</v>
      </c>
      <c r="L51" s="146">
        <v>0</v>
      </c>
      <c r="M51" s="146">
        <v>0</v>
      </c>
      <c r="N51" s="146">
        <v>0</v>
      </c>
      <c r="O51" s="146">
        <v>0</v>
      </c>
      <c r="P51" s="146">
        <v>0</v>
      </c>
      <c r="Q51" s="146">
        <v>0</v>
      </c>
      <c r="R51" s="146">
        <v>0</v>
      </c>
      <c r="S51" s="146">
        <v>0</v>
      </c>
      <c r="T51" s="146">
        <v>0</v>
      </c>
      <c r="U51" s="146">
        <v>0</v>
      </c>
      <c r="V51" s="146">
        <v>0</v>
      </c>
      <c r="W51" s="146">
        <v>0</v>
      </c>
      <c r="X51" s="146">
        <v>0</v>
      </c>
      <c r="Y51" s="146">
        <v>0</v>
      </c>
      <c r="Z51" s="38">
        <f t="shared" si="5"/>
        <v>0</v>
      </c>
      <c r="AA51" s="28">
        <f t="shared" si="6"/>
        <v>0</v>
      </c>
      <c r="AB51" s="19" t="e">
        <f t="shared" si="8"/>
        <v>#NUM!</v>
      </c>
      <c r="AC51" s="24">
        <f t="shared" si="9"/>
        <v>0</v>
      </c>
      <c r="AN51" s="5"/>
    </row>
    <row r="52" spans="2:40" ht="18.75">
      <c r="B52" s="35" t="e">
        <f t="shared" si="7"/>
        <v>#NUM!</v>
      </c>
      <c r="C52" s="274" t="s">
        <v>8</v>
      </c>
      <c r="D52" s="270"/>
      <c r="E52" s="175"/>
      <c r="F52" s="175"/>
      <c r="G52" s="176"/>
      <c r="H52" s="146">
        <v>0</v>
      </c>
      <c r="I52" s="146">
        <v>0</v>
      </c>
      <c r="J52" s="146">
        <v>0</v>
      </c>
      <c r="K52" s="146">
        <v>0</v>
      </c>
      <c r="L52" s="146">
        <v>0</v>
      </c>
      <c r="M52" s="146">
        <v>0</v>
      </c>
      <c r="N52" s="146">
        <v>0</v>
      </c>
      <c r="O52" s="146">
        <v>0</v>
      </c>
      <c r="P52" s="146">
        <v>0</v>
      </c>
      <c r="Q52" s="146">
        <v>0</v>
      </c>
      <c r="R52" s="146">
        <v>0</v>
      </c>
      <c r="S52" s="146">
        <v>0</v>
      </c>
      <c r="T52" s="146">
        <v>0</v>
      </c>
      <c r="U52" s="146">
        <v>0</v>
      </c>
      <c r="V52" s="146">
        <v>0</v>
      </c>
      <c r="W52" s="146">
        <v>0</v>
      </c>
      <c r="X52" s="146">
        <v>0</v>
      </c>
      <c r="Y52" s="146">
        <v>0</v>
      </c>
      <c r="Z52" s="38">
        <f t="shared" si="5"/>
        <v>0</v>
      </c>
      <c r="AA52" s="28">
        <f t="shared" si="6"/>
        <v>0</v>
      </c>
      <c r="AB52" s="19" t="e">
        <f t="shared" si="8"/>
        <v>#NUM!</v>
      </c>
      <c r="AC52" s="24">
        <f t="shared" si="9"/>
        <v>0</v>
      </c>
    </row>
    <row r="53" spans="2:40" ht="18.75">
      <c r="B53" s="35" t="e">
        <f t="shared" si="7"/>
        <v>#NUM!</v>
      </c>
      <c r="C53" s="274" t="s">
        <v>226</v>
      </c>
      <c r="D53" s="270"/>
      <c r="E53" s="175"/>
      <c r="F53" s="175"/>
      <c r="G53" s="176"/>
      <c r="H53" s="146">
        <v>0</v>
      </c>
      <c r="I53" s="146">
        <v>0</v>
      </c>
      <c r="J53" s="146">
        <v>0</v>
      </c>
      <c r="K53" s="146">
        <v>0</v>
      </c>
      <c r="L53" s="146">
        <v>0</v>
      </c>
      <c r="M53" s="146">
        <v>0</v>
      </c>
      <c r="N53" s="146">
        <v>0</v>
      </c>
      <c r="O53" s="146">
        <v>0</v>
      </c>
      <c r="P53" s="146">
        <v>0</v>
      </c>
      <c r="Q53" s="146">
        <v>0</v>
      </c>
      <c r="R53" s="146">
        <v>0</v>
      </c>
      <c r="S53" s="146">
        <v>0</v>
      </c>
      <c r="T53" s="146">
        <v>0</v>
      </c>
      <c r="U53" s="146">
        <v>0</v>
      </c>
      <c r="V53" s="146">
        <v>0</v>
      </c>
      <c r="W53" s="146">
        <v>0</v>
      </c>
      <c r="X53" s="146">
        <v>0</v>
      </c>
      <c r="Y53" s="146">
        <v>0</v>
      </c>
      <c r="Z53" s="38">
        <f t="shared" si="5"/>
        <v>0</v>
      </c>
      <c r="AA53" s="28">
        <f t="shared" si="6"/>
        <v>0</v>
      </c>
      <c r="AB53" s="19" t="e">
        <f t="shared" si="8"/>
        <v>#NUM!</v>
      </c>
      <c r="AC53" s="24">
        <f t="shared" si="9"/>
        <v>0</v>
      </c>
    </row>
    <row r="54" spans="2:40" ht="18.75">
      <c r="B54" s="35" t="e">
        <f t="shared" si="7"/>
        <v>#NUM!</v>
      </c>
      <c r="C54" s="274" t="s">
        <v>1</v>
      </c>
      <c r="D54" s="270"/>
      <c r="E54" s="175"/>
      <c r="F54" s="175"/>
      <c r="G54" s="176"/>
      <c r="H54" s="146">
        <v>0</v>
      </c>
      <c r="I54" s="146">
        <v>0</v>
      </c>
      <c r="J54" s="146">
        <v>0</v>
      </c>
      <c r="K54" s="146">
        <v>0</v>
      </c>
      <c r="L54" s="146">
        <v>0</v>
      </c>
      <c r="M54" s="146">
        <v>0</v>
      </c>
      <c r="N54" s="146">
        <v>0</v>
      </c>
      <c r="O54" s="146">
        <v>0</v>
      </c>
      <c r="P54" s="146">
        <v>0</v>
      </c>
      <c r="Q54" s="146">
        <v>0</v>
      </c>
      <c r="R54" s="146">
        <v>0</v>
      </c>
      <c r="S54" s="146">
        <v>0</v>
      </c>
      <c r="T54" s="146">
        <v>0</v>
      </c>
      <c r="U54" s="146">
        <v>0</v>
      </c>
      <c r="V54" s="146">
        <v>0</v>
      </c>
      <c r="W54" s="146">
        <v>0</v>
      </c>
      <c r="X54" s="146">
        <v>0</v>
      </c>
      <c r="Y54" s="146">
        <v>0</v>
      </c>
      <c r="Z54" s="38">
        <f t="shared" si="5"/>
        <v>0</v>
      </c>
      <c r="AA54" s="28">
        <f t="shared" si="6"/>
        <v>0</v>
      </c>
      <c r="AB54" s="19" t="e">
        <f t="shared" si="8"/>
        <v>#NUM!</v>
      </c>
      <c r="AC54" s="24">
        <f t="shared" si="9"/>
        <v>0</v>
      </c>
    </row>
    <row r="55" spans="2:40" ht="18.75">
      <c r="B55" s="35" t="e">
        <f t="shared" si="7"/>
        <v>#NUM!</v>
      </c>
      <c r="C55" s="274" t="s">
        <v>227</v>
      </c>
      <c r="D55" s="270"/>
      <c r="E55" s="175"/>
      <c r="F55" s="175"/>
      <c r="G55" s="176"/>
      <c r="H55" s="146">
        <v>0</v>
      </c>
      <c r="I55" s="146">
        <v>0</v>
      </c>
      <c r="J55" s="146">
        <v>0</v>
      </c>
      <c r="K55" s="146">
        <v>0</v>
      </c>
      <c r="L55" s="146">
        <v>0</v>
      </c>
      <c r="M55" s="146">
        <v>0</v>
      </c>
      <c r="N55" s="146">
        <v>0</v>
      </c>
      <c r="O55" s="146">
        <v>0</v>
      </c>
      <c r="P55" s="146">
        <v>0</v>
      </c>
      <c r="Q55" s="146">
        <v>0</v>
      </c>
      <c r="R55" s="146">
        <v>0</v>
      </c>
      <c r="S55" s="146">
        <v>0</v>
      </c>
      <c r="T55" s="146">
        <v>0</v>
      </c>
      <c r="U55" s="146">
        <v>0</v>
      </c>
      <c r="V55" s="146">
        <v>0</v>
      </c>
      <c r="W55" s="146">
        <v>0</v>
      </c>
      <c r="X55" s="146">
        <v>0</v>
      </c>
      <c r="Y55" s="146">
        <v>0</v>
      </c>
      <c r="Z55" s="38">
        <f t="shared" si="5"/>
        <v>0</v>
      </c>
      <c r="AA55" s="28">
        <f t="shared" si="6"/>
        <v>0</v>
      </c>
      <c r="AB55" s="19" t="e">
        <f t="shared" si="8"/>
        <v>#NUM!</v>
      </c>
      <c r="AC55" s="24">
        <f t="shared" si="9"/>
        <v>0</v>
      </c>
    </row>
    <row r="56" spans="2:40" ht="18.75">
      <c r="B56" s="35" t="e">
        <f t="shared" si="7"/>
        <v>#NUM!</v>
      </c>
      <c r="C56" s="274" t="s">
        <v>228</v>
      </c>
      <c r="D56" s="175"/>
      <c r="E56" s="175"/>
      <c r="F56" s="175"/>
      <c r="G56" s="176"/>
      <c r="H56" s="146">
        <v>0</v>
      </c>
      <c r="I56" s="146">
        <v>0</v>
      </c>
      <c r="J56" s="146">
        <v>0</v>
      </c>
      <c r="K56" s="146">
        <v>0</v>
      </c>
      <c r="L56" s="146">
        <v>0</v>
      </c>
      <c r="M56" s="146">
        <v>0</v>
      </c>
      <c r="N56" s="146">
        <v>0</v>
      </c>
      <c r="O56" s="146">
        <v>0</v>
      </c>
      <c r="P56" s="146">
        <v>0</v>
      </c>
      <c r="Q56" s="146">
        <v>0</v>
      </c>
      <c r="R56" s="146">
        <v>0</v>
      </c>
      <c r="S56" s="146">
        <v>0</v>
      </c>
      <c r="T56" s="146">
        <v>0</v>
      </c>
      <c r="U56" s="146">
        <v>0</v>
      </c>
      <c r="V56" s="146">
        <v>0</v>
      </c>
      <c r="W56" s="146">
        <v>0</v>
      </c>
      <c r="X56" s="146">
        <v>0</v>
      </c>
      <c r="Y56" s="146">
        <v>0</v>
      </c>
      <c r="Z56" s="38">
        <f t="shared" si="5"/>
        <v>0</v>
      </c>
      <c r="AA56" s="28">
        <f t="shared" si="6"/>
        <v>0</v>
      </c>
      <c r="AB56" s="19" t="e">
        <f t="shared" si="8"/>
        <v>#NUM!</v>
      </c>
      <c r="AC56" s="24">
        <f t="shared" si="9"/>
        <v>0</v>
      </c>
    </row>
    <row r="57" spans="2:40" ht="18.75">
      <c r="B57" s="35" t="e">
        <f t="shared" si="7"/>
        <v>#NUM!</v>
      </c>
      <c r="C57" s="274" t="s">
        <v>7</v>
      </c>
      <c r="D57" s="175"/>
      <c r="E57" s="175"/>
      <c r="F57" s="175"/>
      <c r="G57" s="176"/>
      <c r="H57" s="146">
        <v>0</v>
      </c>
      <c r="I57" s="146">
        <v>0</v>
      </c>
      <c r="J57" s="146">
        <v>0</v>
      </c>
      <c r="K57" s="146">
        <v>0</v>
      </c>
      <c r="L57" s="146">
        <v>0</v>
      </c>
      <c r="M57" s="146">
        <v>0</v>
      </c>
      <c r="N57" s="146">
        <v>0</v>
      </c>
      <c r="O57" s="146">
        <v>0</v>
      </c>
      <c r="P57" s="146">
        <v>0</v>
      </c>
      <c r="Q57" s="146">
        <v>0</v>
      </c>
      <c r="R57" s="146">
        <v>0</v>
      </c>
      <c r="S57" s="146">
        <v>0</v>
      </c>
      <c r="T57" s="146">
        <v>0</v>
      </c>
      <c r="U57" s="146">
        <v>0</v>
      </c>
      <c r="V57" s="146">
        <v>0</v>
      </c>
      <c r="W57" s="146">
        <v>0</v>
      </c>
      <c r="X57" s="146">
        <v>0</v>
      </c>
      <c r="Y57" s="146">
        <v>0</v>
      </c>
      <c r="Z57" s="38">
        <f t="shared" si="5"/>
        <v>0</v>
      </c>
      <c r="AA57" s="28">
        <f t="shared" si="6"/>
        <v>0</v>
      </c>
      <c r="AB57" s="19" t="e">
        <f t="shared" si="8"/>
        <v>#NUM!</v>
      </c>
      <c r="AC57" s="24">
        <f t="shared" si="9"/>
        <v>0</v>
      </c>
    </row>
    <row r="58" spans="2:40" ht="18.75">
      <c r="B58" s="35" t="e">
        <f t="shared" si="7"/>
        <v>#NUM!</v>
      </c>
      <c r="C58" s="274" t="s">
        <v>229</v>
      </c>
      <c r="D58" s="175"/>
      <c r="E58" s="175"/>
      <c r="F58" s="175"/>
      <c r="G58" s="176"/>
      <c r="H58" s="146">
        <v>0</v>
      </c>
      <c r="I58" s="146">
        <v>0</v>
      </c>
      <c r="J58" s="146">
        <v>0</v>
      </c>
      <c r="K58" s="146">
        <v>0</v>
      </c>
      <c r="L58" s="146">
        <v>0</v>
      </c>
      <c r="M58" s="146">
        <v>0</v>
      </c>
      <c r="N58" s="146">
        <v>0</v>
      </c>
      <c r="O58" s="146">
        <v>0</v>
      </c>
      <c r="P58" s="146">
        <v>0</v>
      </c>
      <c r="Q58" s="146">
        <v>0</v>
      </c>
      <c r="R58" s="146">
        <v>0</v>
      </c>
      <c r="S58" s="146">
        <v>0</v>
      </c>
      <c r="T58" s="146">
        <v>0</v>
      </c>
      <c r="U58" s="146">
        <v>0</v>
      </c>
      <c r="V58" s="146">
        <v>0</v>
      </c>
      <c r="W58" s="146">
        <v>0</v>
      </c>
      <c r="X58" s="146">
        <v>0</v>
      </c>
      <c r="Y58" s="146">
        <v>0</v>
      </c>
      <c r="Z58" s="38">
        <f t="shared" si="5"/>
        <v>0</v>
      </c>
      <c r="AA58" s="28">
        <f t="shared" si="6"/>
        <v>0</v>
      </c>
      <c r="AB58" s="19" t="e">
        <f t="shared" si="8"/>
        <v>#NUM!</v>
      </c>
      <c r="AC58" s="24">
        <f t="shared" si="9"/>
        <v>0</v>
      </c>
    </row>
    <row r="59" spans="2:40" ht="18.75">
      <c r="B59" s="35" t="e">
        <f t="shared" si="7"/>
        <v>#NUM!</v>
      </c>
      <c r="C59" s="274" t="s">
        <v>179</v>
      </c>
      <c r="D59" s="175"/>
      <c r="E59" s="175"/>
      <c r="F59" s="175"/>
      <c r="G59" s="176"/>
      <c r="H59" s="146"/>
      <c r="I59" s="146"/>
      <c r="J59" s="146"/>
      <c r="K59" s="146"/>
      <c r="L59" s="146"/>
      <c r="M59" s="146"/>
      <c r="N59" s="146"/>
      <c r="O59" s="146"/>
      <c r="P59" s="146"/>
      <c r="Q59" s="146"/>
      <c r="R59" s="146"/>
      <c r="S59" s="146"/>
      <c r="T59" s="146"/>
      <c r="U59" s="146"/>
      <c r="V59" s="146"/>
      <c r="W59" s="146"/>
      <c r="X59" s="146"/>
      <c r="Y59" s="146"/>
      <c r="Z59" s="38">
        <f t="shared" si="5"/>
        <v>0</v>
      </c>
      <c r="AA59" s="28" t="e">
        <f t="shared" si="6"/>
        <v>#NUM!</v>
      </c>
      <c r="AB59" s="19" t="e">
        <f t="shared" si="8"/>
        <v>#NUM!</v>
      </c>
      <c r="AC59" s="24">
        <f t="shared" si="9"/>
        <v>0</v>
      </c>
    </row>
    <row r="60" spans="2:40" ht="18.75">
      <c r="B60" s="35" t="e">
        <f t="shared" si="7"/>
        <v>#NUM!</v>
      </c>
      <c r="C60" s="274" t="s">
        <v>230</v>
      </c>
      <c r="D60" s="175"/>
      <c r="E60" s="175"/>
      <c r="F60" s="175"/>
      <c r="G60" s="176"/>
      <c r="H60" s="146"/>
      <c r="I60" s="146"/>
      <c r="J60" s="146"/>
      <c r="K60" s="146"/>
      <c r="L60" s="146"/>
      <c r="M60" s="146"/>
      <c r="N60" s="146"/>
      <c r="O60" s="146"/>
      <c r="P60" s="146"/>
      <c r="Q60" s="146"/>
      <c r="R60" s="146"/>
      <c r="S60" s="146"/>
      <c r="T60" s="146"/>
      <c r="U60" s="146"/>
      <c r="V60" s="146"/>
      <c r="W60" s="146"/>
      <c r="X60" s="146"/>
      <c r="Y60" s="146"/>
      <c r="Z60" s="38">
        <f t="shared" si="5"/>
        <v>0</v>
      </c>
      <c r="AA60" s="28" t="e">
        <f t="shared" si="6"/>
        <v>#NUM!</v>
      </c>
      <c r="AB60" s="19" t="e">
        <f t="shared" si="8"/>
        <v>#NUM!</v>
      </c>
      <c r="AC60" s="24">
        <f t="shared" si="9"/>
        <v>0</v>
      </c>
    </row>
    <row r="61" spans="2:40">
      <c r="Z61" s="24"/>
    </row>
  </sheetData>
  <sheetProtection selectLockedCells="1"/>
  <sortState xmlns:xlrd2="http://schemas.microsoft.com/office/spreadsheetml/2017/richdata2" ref="C36:AA60">
    <sortCondition descending="1" ref="AA36:AA60"/>
  </sortState>
  <printOptions horizontalCentered="1"/>
  <pageMargins left="0.19685039370078741" right="0.19685039370078741" top="0.78740157480314965" bottom="0.78740157480314965" header="0.31496062992125984" footer="0.31496062992125984"/>
  <pageSetup paperSize="9" scale="91" orientation="landscape" r:id="rId1"/>
  <headerFooter>
    <oddHeader>&amp;C&amp;"-,Fett Kursiv"&amp;14Rangliste FS Eiken &amp;R&amp;D</oddHeader>
    <oddFooter>&amp;L&amp;Z&amp;F&amp;CSeite &amp;P von &amp;N</oddFooter>
  </headerFooter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5"/>
  <dimension ref="A1:X209"/>
  <sheetViews>
    <sheetView zoomScale="70" zoomScaleNormal="70" workbookViewId="0">
      <selection activeCell="I6" sqref="I6"/>
    </sheetView>
  </sheetViews>
  <sheetFormatPr baseColWidth="10" defaultRowHeight="15"/>
  <cols>
    <col min="1" max="1" width="3.28515625" style="2" customWidth="1"/>
    <col min="2" max="2" width="4" style="2" bestFit="1" customWidth="1"/>
    <col min="3" max="3" width="8.28515625" customWidth="1"/>
    <col min="4" max="4" width="8.85546875" customWidth="1"/>
    <col min="5" max="5" width="6.42578125" bestFit="1" customWidth="1"/>
    <col min="6" max="6" width="5.5703125" bestFit="1" customWidth="1"/>
    <col min="7" max="7" width="6.42578125" customWidth="1"/>
    <col min="8" max="8" width="10" bestFit="1" customWidth="1"/>
    <col min="9" max="9" width="6.42578125" bestFit="1" customWidth="1"/>
    <col min="10" max="10" width="5.5703125" bestFit="1" customWidth="1"/>
    <col min="11" max="11" width="7.28515625" customWidth="1"/>
    <col min="12" max="12" width="9.5703125" customWidth="1"/>
    <col min="13" max="13" width="4.42578125" customWidth="1"/>
    <col min="14" max="14" width="3" bestFit="1" customWidth="1"/>
    <col min="15" max="15" width="7.5703125" customWidth="1"/>
    <col min="17" max="17" width="5" customWidth="1"/>
    <col min="18" max="18" width="4.140625" customWidth="1"/>
    <col min="19" max="19" width="7" customWidth="1"/>
    <col min="20" max="20" width="9" bestFit="1" customWidth="1"/>
    <col min="21" max="21" width="2" bestFit="1" customWidth="1"/>
    <col min="22" max="22" width="4" bestFit="1" customWidth="1"/>
    <col min="23" max="23" width="5.85546875" customWidth="1"/>
    <col min="24" max="24" width="10" bestFit="1" customWidth="1"/>
    <col min="26" max="26" width="4.42578125" bestFit="1" customWidth="1"/>
    <col min="27" max="27" width="9" bestFit="1" customWidth="1"/>
    <col min="29" max="29" width="4.42578125" bestFit="1" customWidth="1"/>
    <col min="30" max="30" width="8.28515625" bestFit="1" customWidth="1"/>
    <col min="32" max="32" width="4.42578125" bestFit="1" customWidth="1"/>
    <col min="33" max="33" width="9" bestFit="1" customWidth="1"/>
  </cols>
  <sheetData>
    <row r="1" spans="1:24">
      <c r="A1" s="145" t="s">
        <v>100</v>
      </c>
      <c r="B1" s="127"/>
      <c r="C1" s="128" t="s">
        <v>75</v>
      </c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</row>
    <row r="2" spans="1:24" ht="15.75" thickBot="1">
      <c r="A2" s="127"/>
      <c r="B2" s="127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</row>
    <row r="3" spans="1:24">
      <c r="A3" s="127"/>
      <c r="B3" s="127"/>
      <c r="C3" s="129" t="s">
        <v>20</v>
      </c>
      <c r="D3" s="130">
        <v>1</v>
      </c>
      <c r="E3" s="131" t="s">
        <v>17</v>
      </c>
      <c r="F3" s="132">
        <v>1.01</v>
      </c>
      <c r="G3" s="133" t="s">
        <v>16</v>
      </c>
      <c r="H3" s="134">
        <v>1.02</v>
      </c>
      <c r="I3" s="135" t="s">
        <v>0</v>
      </c>
      <c r="J3" s="136">
        <v>1.04</v>
      </c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</row>
    <row r="4" spans="1:24">
      <c r="A4" s="127"/>
      <c r="B4" s="127"/>
      <c r="C4" s="137">
        <v>1</v>
      </c>
      <c r="D4" s="138" t="s">
        <v>15</v>
      </c>
      <c r="E4" s="139">
        <v>2</v>
      </c>
      <c r="F4" s="140" t="s">
        <v>15</v>
      </c>
      <c r="G4" s="141">
        <v>3</v>
      </c>
      <c r="H4" s="142" t="s">
        <v>15</v>
      </c>
      <c r="I4" s="143">
        <v>4</v>
      </c>
      <c r="J4" s="144" t="s">
        <v>15</v>
      </c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</row>
    <row r="5" spans="1:24">
      <c r="A5" s="301" t="s">
        <v>77</v>
      </c>
      <c r="B5" s="302"/>
      <c r="C5" s="302"/>
      <c r="D5" s="303"/>
      <c r="E5" s="298" t="s">
        <v>76</v>
      </c>
      <c r="F5" s="299"/>
      <c r="G5" s="299"/>
      <c r="H5" s="300"/>
      <c r="I5" s="304" t="s">
        <v>81</v>
      </c>
      <c r="J5" s="305"/>
      <c r="K5" s="305"/>
      <c r="L5" s="306"/>
      <c r="M5" s="298" t="s">
        <v>78</v>
      </c>
      <c r="N5" s="299"/>
      <c r="O5" s="299"/>
      <c r="P5" s="300"/>
      <c r="Q5" s="298" t="s">
        <v>79</v>
      </c>
      <c r="R5" s="299"/>
      <c r="S5" s="299"/>
      <c r="T5" s="300"/>
      <c r="U5" s="298" t="s">
        <v>80</v>
      </c>
      <c r="V5" s="299"/>
      <c r="W5" s="299"/>
      <c r="X5" s="300"/>
    </row>
    <row r="6" spans="1:24">
      <c r="A6" s="101">
        <v>1</v>
      </c>
      <c r="B6" s="102">
        <v>100</v>
      </c>
      <c r="C6" s="103" t="str">
        <f>A6&amp;""&amp;B6</f>
        <v>1100</v>
      </c>
      <c r="D6" s="104">
        <v>100</v>
      </c>
      <c r="E6" s="52">
        <v>2</v>
      </c>
      <c r="F6" s="53">
        <v>72</v>
      </c>
      <c r="G6" s="54" t="str">
        <f>E6&amp;""&amp;F6</f>
        <v>272</v>
      </c>
      <c r="H6" s="55">
        <v>101</v>
      </c>
      <c r="I6" s="48">
        <v>2</v>
      </c>
      <c r="J6" s="48">
        <v>85</v>
      </c>
      <c r="K6" s="54" t="str">
        <f>I6&amp;""&amp;J6</f>
        <v>285</v>
      </c>
      <c r="L6" s="14">
        <v>101</v>
      </c>
      <c r="M6" s="101">
        <v>1</v>
      </c>
      <c r="N6" s="102">
        <v>40</v>
      </c>
      <c r="O6" s="103" t="str">
        <f>M6&amp;""&amp;N6</f>
        <v>140</v>
      </c>
      <c r="P6" s="104">
        <v>100</v>
      </c>
      <c r="Q6" s="49">
        <v>1</v>
      </c>
      <c r="R6" s="49">
        <v>60</v>
      </c>
      <c r="S6" s="16" t="str">
        <f>Q6&amp;""&amp;R6</f>
        <v>160</v>
      </c>
      <c r="T6" s="15">
        <v>100</v>
      </c>
      <c r="U6" s="101">
        <v>1</v>
      </c>
      <c r="V6" s="102">
        <v>200</v>
      </c>
      <c r="W6" s="16" t="str">
        <f>U6&amp;""&amp;V6</f>
        <v>1200</v>
      </c>
      <c r="X6" s="104">
        <v>100</v>
      </c>
    </row>
    <row r="7" spans="1:24">
      <c r="A7" s="105">
        <v>1</v>
      </c>
      <c r="B7" s="106">
        <v>99</v>
      </c>
      <c r="C7" s="47" t="str">
        <f>A7&amp;""&amp;B7</f>
        <v>199</v>
      </c>
      <c r="D7" s="107">
        <v>99</v>
      </c>
      <c r="E7" s="56">
        <v>2</v>
      </c>
      <c r="F7" s="57">
        <v>71</v>
      </c>
      <c r="G7" s="8" t="str">
        <f>E7&amp;""&amp;F7</f>
        <v>271</v>
      </c>
      <c r="H7" s="58">
        <v>99.596999999999994</v>
      </c>
      <c r="I7" s="48">
        <v>2</v>
      </c>
      <c r="J7" s="48">
        <v>84</v>
      </c>
      <c r="K7" s="8" t="str">
        <f t="shared" ref="K7:K70" si="0">I7&amp;""&amp;J7</f>
        <v>284</v>
      </c>
      <c r="L7" s="13">
        <v>99.811999999999998</v>
      </c>
      <c r="M7" s="105">
        <v>1</v>
      </c>
      <c r="N7" s="106">
        <v>39</v>
      </c>
      <c r="O7" s="47" t="str">
        <f t="shared" ref="O7:O70" si="1">M7&amp;""&amp;N7</f>
        <v>139</v>
      </c>
      <c r="P7" s="107">
        <v>97.5</v>
      </c>
      <c r="Q7" s="49">
        <v>1</v>
      </c>
      <c r="R7" s="49">
        <v>59</v>
      </c>
      <c r="S7" s="16" t="str">
        <f t="shared" ref="S7:S70" si="2">Q7&amp;""&amp;R7</f>
        <v>159</v>
      </c>
      <c r="T7" s="16">
        <v>98.332999999999998</v>
      </c>
      <c r="U7" s="105">
        <v>1</v>
      </c>
      <c r="V7" s="106">
        <v>199</v>
      </c>
      <c r="W7" s="16" t="str">
        <f t="shared" ref="W7:W70" si="3">U7&amp;""&amp;V7</f>
        <v>1199</v>
      </c>
      <c r="X7" s="107">
        <v>99.5</v>
      </c>
    </row>
    <row r="8" spans="1:24">
      <c r="A8" s="105">
        <v>1</v>
      </c>
      <c r="B8" s="106">
        <v>98</v>
      </c>
      <c r="C8" s="47" t="str">
        <f>A8&amp;""&amp;B8</f>
        <v>198</v>
      </c>
      <c r="D8" s="107">
        <v>98</v>
      </c>
      <c r="E8" s="56">
        <v>2</v>
      </c>
      <c r="F8" s="57">
        <v>70</v>
      </c>
      <c r="G8" s="8" t="str">
        <f t="shared" ref="G8:G71" si="4">E8&amp;""&amp;F8</f>
        <v>270</v>
      </c>
      <c r="H8" s="58">
        <v>98.194000000000003</v>
      </c>
      <c r="I8" s="48">
        <v>2</v>
      </c>
      <c r="J8" s="48">
        <v>83</v>
      </c>
      <c r="K8" s="8" t="str">
        <f t="shared" si="0"/>
        <v>283</v>
      </c>
      <c r="L8" s="13">
        <v>98.623999999999995</v>
      </c>
      <c r="M8" s="105">
        <v>1</v>
      </c>
      <c r="N8" s="106">
        <v>38</v>
      </c>
      <c r="O8" s="47" t="str">
        <f t="shared" si="1"/>
        <v>138</v>
      </c>
      <c r="P8" s="107">
        <v>95</v>
      </c>
      <c r="Q8" s="49">
        <v>1</v>
      </c>
      <c r="R8" s="49">
        <v>58</v>
      </c>
      <c r="S8" s="16" t="str">
        <f t="shared" si="2"/>
        <v>158</v>
      </c>
      <c r="T8" s="16">
        <v>96.667000000000002</v>
      </c>
      <c r="U8" s="105">
        <v>1</v>
      </c>
      <c r="V8" s="106">
        <v>198</v>
      </c>
      <c r="W8" s="16" t="str">
        <f t="shared" si="3"/>
        <v>1198</v>
      </c>
      <c r="X8" s="107">
        <v>99</v>
      </c>
    </row>
    <row r="9" spans="1:24">
      <c r="A9" s="105">
        <v>1</v>
      </c>
      <c r="B9" s="106">
        <v>97</v>
      </c>
      <c r="C9" s="47" t="str">
        <f>A9&amp;""&amp;B9</f>
        <v>197</v>
      </c>
      <c r="D9" s="108">
        <v>97</v>
      </c>
      <c r="E9" s="56">
        <v>2</v>
      </c>
      <c r="F9" s="57">
        <v>69</v>
      </c>
      <c r="G9" s="8" t="str">
        <f t="shared" si="4"/>
        <v>269</v>
      </c>
      <c r="H9" s="58">
        <v>96.792000000000002</v>
      </c>
      <c r="I9" s="48">
        <v>2</v>
      </c>
      <c r="J9" s="48">
        <v>82</v>
      </c>
      <c r="K9" s="8" t="str">
        <f t="shared" si="0"/>
        <v>282</v>
      </c>
      <c r="L9" s="8">
        <v>97.435000000000002</v>
      </c>
      <c r="M9" s="105">
        <v>1</v>
      </c>
      <c r="N9" s="106">
        <v>37</v>
      </c>
      <c r="O9" s="47" t="str">
        <f t="shared" si="1"/>
        <v>137</v>
      </c>
      <c r="P9" s="108">
        <v>92.5</v>
      </c>
      <c r="Q9" s="49">
        <v>1</v>
      </c>
      <c r="R9" s="49">
        <v>57</v>
      </c>
      <c r="S9" s="16" t="str">
        <f t="shared" si="2"/>
        <v>157</v>
      </c>
      <c r="T9" s="17">
        <v>95</v>
      </c>
      <c r="U9" s="105">
        <v>1</v>
      </c>
      <c r="V9" s="106">
        <v>197</v>
      </c>
      <c r="W9" s="16" t="str">
        <f t="shared" si="3"/>
        <v>1197</v>
      </c>
      <c r="X9" s="108">
        <v>98.5</v>
      </c>
    </row>
    <row r="10" spans="1:24">
      <c r="A10" s="105">
        <v>1</v>
      </c>
      <c r="B10" s="106">
        <v>96</v>
      </c>
      <c r="C10" s="47" t="str">
        <f t="shared" ref="C10:C56" si="5">A10&amp;""&amp;B10</f>
        <v>196</v>
      </c>
      <c r="D10" s="107">
        <v>96</v>
      </c>
      <c r="E10" s="56">
        <v>2</v>
      </c>
      <c r="F10" s="57">
        <v>68</v>
      </c>
      <c r="G10" s="8" t="str">
        <f t="shared" si="4"/>
        <v>268</v>
      </c>
      <c r="H10" s="58">
        <v>95.388999999999996</v>
      </c>
      <c r="I10" s="48">
        <v>2</v>
      </c>
      <c r="J10" s="48">
        <v>81</v>
      </c>
      <c r="K10" s="8" t="str">
        <f t="shared" si="0"/>
        <v>281</v>
      </c>
      <c r="L10" s="8">
        <v>96.247</v>
      </c>
      <c r="M10" s="105">
        <v>1</v>
      </c>
      <c r="N10" s="106">
        <v>36</v>
      </c>
      <c r="O10" s="47" t="str">
        <f t="shared" si="1"/>
        <v>136</v>
      </c>
      <c r="P10" s="107">
        <v>90</v>
      </c>
      <c r="Q10" s="49">
        <v>1</v>
      </c>
      <c r="R10" s="49">
        <v>56</v>
      </c>
      <c r="S10" s="16" t="str">
        <f t="shared" si="2"/>
        <v>156</v>
      </c>
      <c r="T10" s="16">
        <v>93.332999999999998</v>
      </c>
      <c r="U10" s="105">
        <v>1</v>
      </c>
      <c r="V10" s="106">
        <v>196</v>
      </c>
      <c r="W10" s="16" t="str">
        <f t="shared" si="3"/>
        <v>1196</v>
      </c>
      <c r="X10" s="107">
        <v>98</v>
      </c>
    </row>
    <row r="11" spans="1:24">
      <c r="A11" s="105">
        <v>1</v>
      </c>
      <c r="B11" s="106">
        <v>95</v>
      </c>
      <c r="C11" s="47" t="str">
        <f t="shared" si="5"/>
        <v>195</v>
      </c>
      <c r="D11" s="107">
        <v>95</v>
      </c>
      <c r="E11" s="56">
        <v>2</v>
      </c>
      <c r="F11" s="57">
        <v>67</v>
      </c>
      <c r="G11" s="8" t="str">
        <f t="shared" si="4"/>
        <v>267</v>
      </c>
      <c r="H11" s="58">
        <v>93.986000000000004</v>
      </c>
      <c r="I11" s="48">
        <v>2</v>
      </c>
      <c r="J11" s="48">
        <v>80</v>
      </c>
      <c r="K11" s="8" t="str">
        <f t="shared" si="0"/>
        <v>280</v>
      </c>
      <c r="L11" s="8">
        <v>95.058999999999997</v>
      </c>
      <c r="M11" s="105">
        <v>1</v>
      </c>
      <c r="N11" s="106">
        <v>35</v>
      </c>
      <c r="O11" s="47" t="str">
        <f t="shared" si="1"/>
        <v>135</v>
      </c>
      <c r="P11" s="107">
        <v>87.5</v>
      </c>
      <c r="Q11" s="49">
        <v>1</v>
      </c>
      <c r="R11" s="49">
        <v>55</v>
      </c>
      <c r="S11" s="16" t="str">
        <f t="shared" si="2"/>
        <v>155</v>
      </c>
      <c r="T11" s="16">
        <v>91.667000000000002</v>
      </c>
      <c r="U11" s="105">
        <v>1</v>
      </c>
      <c r="V11" s="106">
        <v>195</v>
      </c>
      <c r="W11" s="16" t="str">
        <f t="shared" si="3"/>
        <v>1195</v>
      </c>
      <c r="X11" s="107">
        <v>97.5</v>
      </c>
    </row>
    <row r="12" spans="1:24">
      <c r="A12" s="105">
        <v>1</v>
      </c>
      <c r="B12" s="106">
        <v>94</v>
      </c>
      <c r="C12" s="47" t="str">
        <f t="shared" si="5"/>
        <v>194</v>
      </c>
      <c r="D12" s="107">
        <v>94</v>
      </c>
      <c r="E12" s="56">
        <v>2</v>
      </c>
      <c r="F12" s="57">
        <v>66</v>
      </c>
      <c r="G12" s="8" t="str">
        <f t="shared" si="4"/>
        <v>266</v>
      </c>
      <c r="H12" s="58">
        <v>92.582999999999998</v>
      </c>
      <c r="I12" s="48">
        <v>2</v>
      </c>
      <c r="J12" s="48">
        <v>79</v>
      </c>
      <c r="K12" s="8" t="str">
        <f t="shared" si="0"/>
        <v>279</v>
      </c>
      <c r="L12" s="8">
        <v>93.870999999999995</v>
      </c>
      <c r="M12" s="105">
        <v>1</v>
      </c>
      <c r="N12" s="106">
        <v>34</v>
      </c>
      <c r="O12" s="47" t="str">
        <f t="shared" si="1"/>
        <v>134</v>
      </c>
      <c r="P12" s="107">
        <v>85</v>
      </c>
      <c r="Q12" s="49">
        <v>1</v>
      </c>
      <c r="R12" s="49">
        <v>54</v>
      </c>
      <c r="S12" s="16" t="str">
        <f t="shared" si="2"/>
        <v>154</v>
      </c>
      <c r="T12" s="15">
        <v>90</v>
      </c>
      <c r="U12" s="105">
        <v>1</v>
      </c>
      <c r="V12" s="106">
        <v>194</v>
      </c>
      <c r="W12" s="16" t="str">
        <f t="shared" si="3"/>
        <v>1194</v>
      </c>
      <c r="X12" s="107">
        <v>97</v>
      </c>
    </row>
    <row r="13" spans="1:24">
      <c r="A13" s="105">
        <v>1</v>
      </c>
      <c r="B13" s="106">
        <v>93</v>
      </c>
      <c r="C13" s="47" t="str">
        <f t="shared" si="5"/>
        <v>193</v>
      </c>
      <c r="D13" s="107">
        <v>93</v>
      </c>
      <c r="E13" s="56">
        <v>2</v>
      </c>
      <c r="F13" s="57">
        <v>65</v>
      </c>
      <c r="G13" s="8" t="str">
        <f t="shared" si="4"/>
        <v>265</v>
      </c>
      <c r="H13" s="58">
        <v>91.180999999999997</v>
      </c>
      <c r="I13" s="48">
        <v>2</v>
      </c>
      <c r="J13" s="48">
        <v>78</v>
      </c>
      <c r="K13" s="8" t="str">
        <f t="shared" si="0"/>
        <v>278</v>
      </c>
      <c r="L13" s="8">
        <v>92.682000000000002</v>
      </c>
      <c r="M13" s="105">
        <v>1</v>
      </c>
      <c r="N13" s="106">
        <v>33</v>
      </c>
      <c r="O13" s="47" t="str">
        <f t="shared" si="1"/>
        <v>133</v>
      </c>
      <c r="P13" s="107">
        <v>82.5</v>
      </c>
      <c r="Q13" s="49">
        <v>1</v>
      </c>
      <c r="R13" s="49">
        <v>53</v>
      </c>
      <c r="S13" s="16" t="str">
        <f t="shared" si="2"/>
        <v>153</v>
      </c>
      <c r="T13" s="16">
        <v>88.332999999999998</v>
      </c>
      <c r="U13" s="105">
        <v>1</v>
      </c>
      <c r="V13" s="106">
        <v>193</v>
      </c>
      <c r="W13" s="16" t="str">
        <f t="shared" si="3"/>
        <v>1193</v>
      </c>
      <c r="X13" s="107">
        <v>96.5</v>
      </c>
    </row>
    <row r="14" spans="1:24">
      <c r="A14" s="105">
        <v>1</v>
      </c>
      <c r="B14" s="106">
        <v>92</v>
      </c>
      <c r="C14" s="47" t="str">
        <f t="shared" si="5"/>
        <v>192</v>
      </c>
      <c r="D14" s="107">
        <v>92</v>
      </c>
      <c r="E14" s="56">
        <v>2</v>
      </c>
      <c r="F14" s="57">
        <v>64</v>
      </c>
      <c r="G14" s="8" t="str">
        <f t="shared" si="4"/>
        <v>264</v>
      </c>
      <c r="H14" s="58">
        <v>89.778000000000006</v>
      </c>
      <c r="I14" s="48">
        <v>2</v>
      </c>
      <c r="J14" s="48">
        <v>77</v>
      </c>
      <c r="K14" s="8" t="str">
        <f t="shared" si="0"/>
        <v>277</v>
      </c>
      <c r="L14" s="8">
        <v>91.494</v>
      </c>
      <c r="M14" s="105">
        <v>1</v>
      </c>
      <c r="N14" s="106">
        <v>32</v>
      </c>
      <c r="O14" s="47" t="str">
        <f t="shared" si="1"/>
        <v>132</v>
      </c>
      <c r="P14" s="107">
        <v>80</v>
      </c>
      <c r="Q14" s="49">
        <v>1</v>
      </c>
      <c r="R14" s="49">
        <v>52</v>
      </c>
      <c r="S14" s="16" t="str">
        <f t="shared" si="2"/>
        <v>152</v>
      </c>
      <c r="T14" s="16">
        <v>86.667000000000002</v>
      </c>
      <c r="U14" s="105">
        <v>1</v>
      </c>
      <c r="V14" s="106">
        <v>192</v>
      </c>
      <c r="W14" s="16" t="str">
        <f t="shared" si="3"/>
        <v>1192</v>
      </c>
      <c r="X14" s="107">
        <v>96</v>
      </c>
    </row>
    <row r="15" spans="1:24">
      <c r="A15" s="105">
        <v>1</v>
      </c>
      <c r="B15" s="106">
        <v>91</v>
      </c>
      <c r="C15" s="47" t="str">
        <f t="shared" si="5"/>
        <v>191</v>
      </c>
      <c r="D15" s="107">
        <v>91</v>
      </c>
      <c r="E15" s="56">
        <v>2</v>
      </c>
      <c r="F15" s="57">
        <v>63</v>
      </c>
      <c r="G15" s="8" t="str">
        <f t="shared" si="4"/>
        <v>263</v>
      </c>
      <c r="H15" s="58">
        <v>88.375</v>
      </c>
      <c r="I15" s="48">
        <v>2</v>
      </c>
      <c r="J15" s="48">
        <v>76</v>
      </c>
      <c r="K15" s="8" t="str">
        <f t="shared" si="0"/>
        <v>276</v>
      </c>
      <c r="L15" s="8">
        <v>90.305999999999997</v>
      </c>
      <c r="M15" s="105">
        <v>1</v>
      </c>
      <c r="N15" s="106">
        <v>31</v>
      </c>
      <c r="O15" s="47" t="str">
        <f t="shared" si="1"/>
        <v>131</v>
      </c>
      <c r="P15" s="107">
        <v>77.5</v>
      </c>
      <c r="Q15" s="49">
        <v>1</v>
      </c>
      <c r="R15" s="49">
        <v>51</v>
      </c>
      <c r="S15" s="16" t="str">
        <f t="shared" si="2"/>
        <v>151</v>
      </c>
      <c r="T15" s="15">
        <v>85</v>
      </c>
      <c r="U15" s="105">
        <v>1</v>
      </c>
      <c r="V15" s="106">
        <v>191</v>
      </c>
      <c r="W15" s="16" t="str">
        <f t="shared" si="3"/>
        <v>1191</v>
      </c>
      <c r="X15" s="107">
        <v>95.5</v>
      </c>
    </row>
    <row r="16" spans="1:24">
      <c r="A16" s="105">
        <v>1</v>
      </c>
      <c r="B16" s="106">
        <v>90</v>
      </c>
      <c r="C16" s="47" t="str">
        <f t="shared" si="5"/>
        <v>190</v>
      </c>
      <c r="D16" s="107">
        <v>90</v>
      </c>
      <c r="E16" s="56">
        <v>2</v>
      </c>
      <c r="F16" s="57">
        <v>62</v>
      </c>
      <c r="G16" s="8" t="str">
        <f t="shared" si="4"/>
        <v>262</v>
      </c>
      <c r="H16" s="58">
        <v>86.971999999999994</v>
      </c>
      <c r="I16" s="48">
        <v>2</v>
      </c>
      <c r="J16" s="48">
        <v>75</v>
      </c>
      <c r="K16" s="8" t="str">
        <f t="shared" si="0"/>
        <v>275</v>
      </c>
      <c r="L16" s="8">
        <v>89.117999999999995</v>
      </c>
      <c r="M16" s="105">
        <v>1</v>
      </c>
      <c r="N16" s="106">
        <v>30</v>
      </c>
      <c r="O16" s="47" t="str">
        <f t="shared" si="1"/>
        <v>130</v>
      </c>
      <c r="P16" s="107">
        <v>75</v>
      </c>
      <c r="Q16" s="49">
        <v>1</v>
      </c>
      <c r="R16" s="49">
        <v>50</v>
      </c>
      <c r="S16" s="16" t="str">
        <f t="shared" si="2"/>
        <v>150</v>
      </c>
      <c r="T16" s="16">
        <v>83.332999999999998</v>
      </c>
      <c r="U16" s="105">
        <v>1</v>
      </c>
      <c r="V16" s="106">
        <v>190</v>
      </c>
      <c r="W16" s="16" t="str">
        <f t="shared" si="3"/>
        <v>1190</v>
      </c>
      <c r="X16" s="107">
        <v>95</v>
      </c>
    </row>
    <row r="17" spans="1:24">
      <c r="A17" s="105">
        <v>1</v>
      </c>
      <c r="B17" s="106">
        <v>89</v>
      </c>
      <c r="C17" s="47" t="str">
        <f t="shared" si="5"/>
        <v>189</v>
      </c>
      <c r="D17" s="107">
        <v>89</v>
      </c>
      <c r="E17" s="56">
        <v>2</v>
      </c>
      <c r="F17" s="57">
        <v>61</v>
      </c>
      <c r="G17" s="8" t="str">
        <f t="shared" si="4"/>
        <v>261</v>
      </c>
      <c r="H17" s="58">
        <v>85.569000000000003</v>
      </c>
      <c r="I17" s="48">
        <v>2</v>
      </c>
      <c r="J17" s="48">
        <v>74</v>
      </c>
      <c r="K17" s="8" t="str">
        <f t="shared" si="0"/>
        <v>274</v>
      </c>
      <c r="L17" s="8">
        <v>87.929000000000002</v>
      </c>
      <c r="M17" s="105">
        <v>1</v>
      </c>
      <c r="N17" s="106">
        <v>29</v>
      </c>
      <c r="O17" s="47" t="str">
        <f t="shared" si="1"/>
        <v>129</v>
      </c>
      <c r="P17" s="107">
        <v>72.5</v>
      </c>
      <c r="Q17" s="49">
        <v>1</v>
      </c>
      <c r="R17" s="49">
        <v>49</v>
      </c>
      <c r="S17" s="16" t="str">
        <f t="shared" si="2"/>
        <v>149</v>
      </c>
      <c r="T17" s="16">
        <v>81.667000000000002</v>
      </c>
      <c r="U17" s="105">
        <v>1</v>
      </c>
      <c r="V17" s="106">
        <v>189</v>
      </c>
      <c r="W17" s="16" t="str">
        <f t="shared" si="3"/>
        <v>1189</v>
      </c>
      <c r="X17" s="107">
        <v>94.5</v>
      </c>
    </row>
    <row r="18" spans="1:24">
      <c r="A18" s="105">
        <v>1</v>
      </c>
      <c r="B18" s="106">
        <v>88</v>
      </c>
      <c r="C18" s="47" t="str">
        <f t="shared" si="5"/>
        <v>188</v>
      </c>
      <c r="D18" s="107">
        <v>88</v>
      </c>
      <c r="E18" s="56">
        <v>2</v>
      </c>
      <c r="F18" s="57">
        <v>60</v>
      </c>
      <c r="G18" s="8" t="str">
        <f t="shared" si="4"/>
        <v>260</v>
      </c>
      <c r="H18" s="58">
        <v>84.167000000000002</v>
      </c>
      <c r="I18" s="48">
        <v>2</v>
      </c>
      <c r="J18" s="48">
        <v>73</v>
      </c>
      <c r="K18" s="8" t="str">
        <f t="shared" si="0"/>
        <v>273</v>
      </c>
      <c r="L18" s="8">
        <v>86.741</v>
      </c>
      <c r="M18" s="105">
        <v>1</v>
      </c>
      <c r="N18" s="106">
        <v>28</v>
      </c>
      <c r="O18" s="47" t="str">
        <f t="shared" si="1"/>
        <v>128</v>
      </c>
      <c r="P18" s="107">
        <v>70</v>
      </c>
      <c r="Q18" s="49">
        <v>1</v>
      </c>
      <c r="R18" s="49">
        <v>48</v>
      </c>
      <c r="S18" s="16" t="str">
        <f t="shared" si="2"/>
        <v>148</v>
      </c>
      <c r="T18" s="15">
        <v>80</v>
      </c>
      <c r="U18" s="105">
        <v>1</v>
      </c>
      <c r="V18" s="106">
        <v>188</v>
      </c>
      <c r="W18" s="16" t="str">
        <f t="shared" si="3"/>
        <v>1188</v>
      </c>
      <c r="X18" s="107">
        <v>94</v>
      </c>
    </row>
    <row r="19" spans="1:24">
      <c r="A19" s="105">
        <v>1</v>
      </c>
      <c r="B19" s="106">
        <v>87</v>
      </c>
      <c r="C19" s="47" t="str">
        <f t="shared" si="5"/>
        <v>187</v>
      </c>
      <c r="D19" s="107">
        <v>87</v>
      </c>
      <c r="E19" s="56">
        <v>2</v>
      </c>
      <c r="F19" s="57">
        <v>59</v>
      </c>
      <c r="G19" s="8" t="str">
        <f t="shared" si="4"/>
        <v>259</v>
      </c>
      <c r="H19" s="58">
        <v>82.763999999999996</v>
      </c>
      <c r="I19" s="48">
        <v>2</v>
      </c>
      <c r="J19" s="48">
        <v>72</v>
      </c>
      <c r="K19" s="8" t="str">
        <f t="shared" si="0"/>
        <v>272</v>
      </c>
      <c r="L19" s="8">
        <v>85.552999999999997</v>
      </c>
      <c r="M19" s="105">
        <v>1</v>
      </c>
      <c r="N19" s="106">
        <v>27</v>
      </c>
      <c r="O19" s="47" t="str">
        <f t="shared" si="1"/>
        <v>127</v>
      </c>
      <c r="P19" s="107">
        <v>67.5</v>
      </c>
      <c r="Q19" s="49">
        <v>1</v>
      </c>
      <c r="R19" s="49">
        <v>47</v>
      </c>
      <c r="S19" s="16" t="str">
        <f t="shared" si="2"/>
        <v>147</v>
      </c>
      <c r="T19" s="16">
        <v>78.332999999999998</v>
      </c>
      <c r="U19" s="105">
        <v>1</v>
      </c>
      <c r="V19" s="106">
        <v>187</v>
      </c>
      <c r="W19" s="16" t="str">
        <f t="shared" si="3"/>
        <v>1187</v>
      </c>
      <c r="X19" s="107">
        <v>93.5</v>
      </c>
    </row>
    <row r="20" spans="1:24">
      <c r="A20" s="105">
        <v>1</v>
      </c>
      <c r="B20" s="106">
        <v>86</v>
      </c>
      <c r="C20" s="47" t="str">
        <f t="shared" si="5"/>
        <v>186</v>
      </c>
      <c r="D20" s="107">
        <v>86</v>
      </c>
      <c r="E20" s="56">
        <v>2</v>
      </c>
      <c r="F20" s="57">
        <v>58</v>
      </c>
      <c r="G20" s="8" t="str">
        <f t="shared" si="4"/>
        <v>258</v>
      </c>
      <c r="H20" s="58">
        <v>81.361000000000004</v>
      </c>
      <c r="I20" s="48">
        <v>2</v>
      </c>
      <c r="J20" s="48">
        <v>71</v>
      </c>
      <c r="K20" s="8" t="str">
        <f t="shared" si="0"/>
        <v>271</v>
      </c>
      <c r="L20" s="8">
        <v>84.364999999999995</v>
      </c>
      <c r="M20" s="105">
        <v>1</v>
      </c>
      <c r="N20" s="106">
        <v>26</v>
      </c>
      <c r="O20" s="47" t="str">
        <f t="shared" si="1"/>
        <v>126</v>
      </c>
      <c r="P20" s="107">
        <v>65</v>
      </c>
      <c r="Q20" s="49">
        <v>1</v>
      </c>
      <c r="R20" s="49">
        <v>46</v>
      </c>
      <c r="S20" s="16" t="str">
        <f t="shared" si="2"/>
        <v>146</v>
      </c>
      <c r="T20" s="16">
        <v>76.667000000000002</v>
      </c>
      <c r="U20" s="105">
        <v>1</v>
      </c>
      <c r="V20" s="106">
        <v>186</v>
      </c>
      <c r="W20" s="16" t="str">
        <f t="shared" si="3"/>
        <v>1186</v>
      </c>
      <c r="X20" s="107">
        <v>93</v>
      </c>
    </row>
    <row r="21" spans="1:24">
      <c r="A21" s="105">
        <v>1</v>
      </c>
      <c r="B21" s="106">
        <v>85</v>
      </c>
      <c r="C21" s="47" t="str">
        <f t="shared" si="5"/>
        <v>185</v>
      </c>
      <c r="D21" s="107">
        <v>85</v>
      </c>
      <c r="E21" s="56">
        <v>2</v>
      </c>
      <c r="F21" s="57">
        <v>57</v>
      </c>
      <c r="G21" s="8" t="str">
        <f t="shared" si="4"/>
        <v>257</v>
      </c>
      <c r="H21" s="58">
        <v>79.957999999999998</v>
      </c>
      <c r="I21" s="48">
        <v>2</v>
      </c>
      <c r="J21" s="48">
        <v>70</v>
      </c>
      <c r="K21" s="8" t="str">
        <f t="shared" si="0"/>
        <v>270</v>
      </c>
      <c r="L21" s="8">
        <v>83.176000000000002</v>
      </c>
      <c r="M21" s="105">
        <v>1</v>
      </c>
      <c r="N21" s="106">
        <v>25</v>
      </c>
      <c r="O21" s="47" t="str">
        <f t="shared" si="1"/>
        <v>125</v>
      </c>
      <c r="P21" s="107">
        <v>62.5</v>
      </c>
      <c r="Q21" s="49">
        <v>1</v>
      </c>
      <c r="R21" s="49">
        <v>45</v>
      </c>
      <c r="S21" s="16" t="str">
        <f t="shared" si="2"/>
        <v>145</v>
      </c>
      <c r="T21" s="15">
        <v>75</v>
      </c>
      <c r="U21" s="105">
        <v>1</v>
      </c>
      <c r="V21" s="106">
        <v>185</v>
      </c>
      <c r="W21" s="16" t="str">
        <f t="shared" si="3"/>
        <v>1185</v>
      </c>
      <c r="X21" s="107">
        <v>92.5</v>
      </c>
    </row>
    <row r="22" spans="1:24">
      <c r="A22" s="105">
        <v>1</v>
      </c>
      <c r="B22" s="106">
        <v>84</v>
      </c>
      <c r="C22" s="47" t="str">
        <f t="shared" si="5"/>
        <v>184</v>
      </c>
      <c r="D22" s="107">
        <v>84</v>
      </c>
      <c r="E22" s="56">
        <v>2</v>
      </c>
      <c r="F22" s="57">
        <v>56</v>
      </c>
      <c r="G22" s="8" t="str">
        <f t="shared" si="4"/>
        <v>256</v>
      </c>
      <c r="H22" s="58">
        <v>78.555999999999997</v>
      </c>
      <c r="I22" s="48">
        <v>2</v>
      </c>
      <c r="J22" s="48">
        <v>69</v>
      </c>
      <c r="K22" s="8" t="str">
        <f t="shared" si="0"/>
        <v>269</v>
      </c>
      <c r="L22" s="8">
        <v>81.988</v>
      </c>
      <c r="M22" s="105">
        <v>1</v>
      </c>
      <c r="N22" s="106">
        <v>24</v>
      </c>
      <c r="O22" s="47" t="str">
        <f t="shared" si="1"/>
        <v>124</v>
      </c>
      <c r="P22" s="107">
        <v>60</v>
      </c>
      <c r="Q22" s="49">
        <v>1</v>
      </c>
      <c r="R22" s="49">
        <v>44</v>
      </c>
      <c r="S22" s="16" t="str">
        <f t="shared" si="2"/>
        <v>144</v>
      </c>
      <c r="T22" s="16">
        <v>73.332999999999998</v>
      </c>
      <c r="U22" s="105">
        <v>1</v>
      </c>
      <c r="V22" s="106">
        <v>184</v>
      </c>
      <c r="W22" s="16" t="str">
        <f t="shared" si="3"/>
        <v>1184</v>
      </c>
      <c r="X22" s="107">
        <v>92</v>
      </c>
    </row>
    <row r="23" spans="1:24">
      <c r="A23" s="105">
        <v>1</v>
      </c>
      <c r="B23" s="106">
        <v>83</v>
      </c>
      <c r="C23" s="47" t="str">
        <f t="shared" si="5"/>
        <v>183</v>
      </c>
      <c r="D23" s="107">
        <v>83</v>
      </c>
      <c r="E23" s="56">
        <v>2</v>
      </c>
      <c r="F23" s="57">
        <v>55</v>
      </c>
      <c r="G23" s="8" t="str">
        <f t="shared" si="4"/>
        <v>255</v>
      </c>
      <c r="H23" s="59">
        <v>77.153000000000006</v>
      </c>
      <c r="I23" s="48">
        <v>2</v>
      </c>
      <c r="J23" s="48">
        <v>68</v>
      </c>
      <c r="K23" s="8" t="str">
        <f t="shared" si="0"/>
        <v>268</v>
      </c>
      <c r="L23" s="10">
        <v>80.8</v>
      </c>
      <c r="M23" s="105">
        <v>1</v>
      </c>
      <c r="N23" s="106">
        <v>23</v>
      </c>
      <c r="O23" s="47" t="str">
        <f t="shared" si="1"/>
        <v>123</v>
      </c>
      <c r="P23" s="107">
        <v>57.5</v>
      </c>
      <c r="Q23" s="49">
        <v>1</v>
      </c>
      <c r="R23" s="49">
        <v>43</v>
      </c>
      <c r="S23" s="16" t="str">
        <f t="shared" si="2"/>
        <v>143</v>
      </c>
      <c r="T23" s="16">
        <v>71.667000000000002</v>
      </c>
      <c r="U23" s="105">
        <v>1</v>
      </c>
      <c r="V23" s="106">
        <v>183</v>
      </c>
      <c r="W23" s="16" t="str">
        <f t="shared" si="3"/>
        <v>1183</v>
      </c>
      <c r="X23" s="107">
        <v>91.5</v>
      </c>
    </row>
    <row r="24" spans="1:24">
      <c r="A24" s="105">
        <v>1</v>
      </c>
      <c r="B24" s="106">
        <v>82</v>
      </c>
      <c r="C24" s="47" t="str">
        <f t="shared" si="5"/>
        <v>182</v>
      </c>
      <c r="D24" s="107">
        <v>82</v>
      </c>
      <c r="E24" s="56">
        <v>2</v>
      </c>
      <c r="F24" s="57">
        <v>54</v>
      </c>
      <c r="G24" s="8" t="str">
        <f t="shared" si="4"/>
        <v>254</v>
      </c>
      <c r="H24" s="59">
        <v>75.75</v>
      </c>
      <c r="I24" s="48">
        <v>2</v>
      </c>
      <c r="J24" s="48">
        <v>67</v>
      </c>
      <c r="K24" s="8" t="str">
        <f t="shared" si="0"/>
        <v>267</v>
      </c>
      <c r="L24" s="8">
        <v>79.611999999999995</v>
      </c>
      <c r="M24" s="105">
        <v>1</v>
      </c>
      <c r="N24" s="106">
        <v>22</v>
      </c>
      <c r="O24" s="47" t="str">
        <f t="shared" si="1"/>
        <v>122</v>
      </c>
      <c r="P24" s="107">
        <v>55</v>
      </c>
      <c r="Q24" s="49">
        <v>1</v>
      </c>
      <c r="R24" s="49">
        <v>42</v>
      </c>
      <c r="S24" s="16" t="str">
        <f t="shared" si="2"/>
        <v>142</v>
      </c>
      <c r="T24" s="15">
        <v>70</v>
      </c>
      <c r="U24" s="105">
        <v>1</v>
      </c>
      <c r="V24" s="106">
        <v>182</v>
      </c>
      <c r="W24" s="16" t="str">
        <f t="shared" si="3"/>
        <v>1182</v>
      </c>
      <c r="X24" s="107">
        <v>91</v>
      </c>
    </row>
    <row r="25" spans="1:24">
      <c r="A25" s="105">
        <v>1</v>
      </c>
      <c r="B25" s="106">
        <v>81</v>
      </c>
      <c r="C25" s="47" t="str">
        <f t="shared" si="5"/>
        <v>181</v>
      </c>
      <c r="D25" s="107">
        <v>81</v>
      </c>
      <c r="E25" s="56">
        <v>2</v>
      </c>
      <c r="F25" s="57">
        <v>53</v>
      </c>
      <c r="G25" s="8" t="str">
        <f t="shared" si="4"/>
        <v>253</v>
      </c>
      <c r="H25" s="58">
        <v>74.346999999999994</v>
      </c>
      <c r="I25" s="48">
        <v>2</v>
      </c>
      <c r="J25" s="48">
        <v>66</v>
      </c>
      <c r="K25" s="8" t="str">
        <f t="shared" si="0"/>
        <v>266</v>
      </c>
      <c r="L25" s="8">
        <v>78.424000000000007</v>
      </c>
      <c r="M25" s="105">
        <v>1</v>
      </c>
      <c r="N25" s="106">
        <v>21</v>
      </c>
      <c r="O25" s="47" t="str">
        <f t="shared" si="1"/>
        <v>121</v>
      </c>
      <c r="P25" s="107">
        <v>52.5</v>
      </c>
      <c r="Q25" s="49">
        <v>1</v>
      </c>
      <c r="R25" s="49">
        <v>41</v>
      </c>
      <c r="S25" s="16" t="str">
        <f t="shared" si="2"/>
        <v>141</v>
      </c>
      <c r="T25" s="16">
        <v>68.332999999999998</v>
      </c>
      <c r="U25" s="105">
        <v>1</v>
      </c>
      <c r="V25" s="106">
        <v>181</v>
      </c>
      <c r="W25" s="16" t="str">
        <f t="shared" si="3"/>
        <v>1181</v>
      </c>
      <c r="X25" s="107">
        <v>90.5</v>
      </c>
    </row>
    <row r="26" spans="1:24">
      <c r="A26" s="105">
        <v>1</v>
      </c>
      <c r="B26" s="106">
        <v>80</v>
      </c>
      <c r="C26" s="47" t="str">
        <f t="shared" si="5"/>
        <v>180</v>
      </c>
      <c r="D26" s="107">
        <v>80</v>
      </c>
      <c r="E26" s="56">
        <v>2</v>
      </c>
      <c r="F26" s="57">
        <v>52</v>
      </c>
      <c r="G26" s="8" t="str">
        <f t="shared" si="4"/>
        <v>252</v>
      </c>
      <c r="H26" s="58">
        <v>72.944000000000003</v>
      </c>
      <c r="I26" s="48">
        <v>2</v>
      </c>
      <c r="J26" s="48">
        <v>65</v>
      </c>
      <c r="K26" s="8" t="str">
        <f t="shared" si="0"/>
        <v>265</v>
      </c>
      <c r="L26" s="8">
        <v>77.234999999999999</v>
      </c>
      <c r="M26" s="105">
        <v>1</v>
      </c>
      <c r="N26" s="106">
        <v>20</v>
      </c>
      <c r="O26" s="47" t="str">
        <f t="shared" si="1"/>
        <v>120</v>
      </c>
      <c r="P26" s="107">
        <v>50</v>
      </c>
      <c r="Q26" s="49">
        <v>1</v>
      </c>
      <c r="R26" s="49">
        <v>40</v>
      </c>
      <c r="S26" s="16" t="str">
        <f t="shared" si="2"/>
        <v>140</v>
      </c>
      <c r="T26" s="16">
        <v>66.667000000000002</v>
      </c>
      <c r="U26" s="105">
        <v>1</v>
      </c>
      <c r="V26" s="106">
        <v>180</v>
      </c>
      <c r="W26" s="16" t="str">
        <f t="shared" si="3"/>
        <v>1180</v>
      </c>
      <c r="X26" s="107">
        <v>90</v>
      </c>
    </row>
    <row r="27" spans="1:24">
      <c r="A27" s="105">
        <v>1</v>
      </c>
      <c r="B27" s="106">
        <v>79</v>
      </c>
      <c r="C27" s="47" t="str">
        <f t="shared" si="5"/>
        <v>179</v>
      </c>
      <c r="D27" s="107">
        <v>79</v>
      </c>
      <c r="E27" s="56">
        <v>2</v>
      </c>
      <c r="F27" s="57">
        <v>51</v>
      </c>
      <c r="G27" s="8" t="str">
        <f t="shared" si="4"/>
        <v>251</v>
      </c>
      <c r="H27" s="58">
        <v>71.542000000000002</v>
      </c>
      <c r="I27" s="48">
        <v>2</v>
      </c>
      <c r="J27" s="48">
        <v>64</v>
      </c>
      <c r="K27" s="8" t="str">
        <f t="shared" si="0"/>
        <v>264</v>
      </c>
      <c r="L27" s="8">
        <v>76.046999999999997</v>
      </c>
      <c r="M27" s="105">
        <v>1</v>
      </c>
      <c r="N27" s="106">
        <v>19</v>
      </c>
      <c r="O27" s="47" t="str">
        <f t="shared" si="1"/>
        <v>119</v>
      </c>
      <c r="P27" s="107">
        <v>47.5</v>
      </c>
      <c r="Q27" s="49">
        <v>1</v>
      </c>
      <c r="R27" s="49">
        <v>39</v>
      </c>
      <c r="S27" s="16" t="str">
        <f t="shared" si="2"/>
        <v>139</v>
      </c>
      <c r="T27" s="15">
        <v>65</v>
      </c>
      <c r="U27" s="105">
        <v>1</v>
      </c>
      <c r="V27" s="106">
        <v>179</v>
      </c>
      <c r="W27" s="16" t="str">
        <f t="shared" si="3"/>
        <v>1179</v>
      </c>
      <c r="X27" s="107">
        <v>89.5</v>
      </c>
    </row>
    <row r="28" spans="1:24">
      <c r="A28" s="105">
        <v>1</v>
      </c>
      <c r="B28" s="106">
        <v>78</v>
      </c>
      <c r="C28" s="47" t="str">
        <f t="shared" si="5"/>
        <v>178</v>
      </c>
      <c r="D28" s="107">
        <v>78</v>
      </c>
      <c r="E28" s="56">
        <v>2</v>
      </c>
      <c r="F28" s="57">
        <v>50</v>
      </c>
      <c r="G28" s="8" t="str">
        <f t="shared" si="4"/>
        <v>250</v>
      </c>
      <c r="H28" s="58">
        <v>70.138999999999996</v>
      </c>
      <c r="I28" s="48">
        <v>2</v>
      </c>
      <c r="J28" s="48">
        <v>63</v>
      </c>
      <c r="K28" s="8" t="str">
        <f t="shared" si="0"/>
        <v>263</v>
      </c>
      <c r="L28" s="8">
        <v>74.858999999999995</v>
      </c>
      <c r="M28" s="105">
        <v>1</v>
      </c>
      <c r="N28" s="106">
        <v>18</v>
      </c>
      <c r="O28" s="47" t="str">
        <f t="shared" si="1"/>
        <v>118</v>
      </c>
      <c r="P28" s="107">
        <v>45</v>
      </c>
      <c r="Q28" s="49">
        <v>1</v>
      </c>
      <c r="R28" s="49">
        <v>38</v>
      </c>
      <c r="S28" s="16" t="str">
        <f t="shared" si="2"/>
        <v>138</v>
      </c>
      <c r="T28" s="16">
        <v>63.332999999999998</v>
      </c>
      <c r="U28" s="105">
        <v>1</v>
      </c>
      <c r="V28" s="106">
        <v>178</v>
      </c>
      <c r="W28" s="16" t="str">
        <f t="shared" si="3"/>
        <v>1178</v>
      </c>
      <c r="X28" s="107">
        <v>89</v>
      </c>
    </row>
    <row r="29" spans="1:24">
      <c r="A29" s="105">
        <v>1</v>
      </c>
      <c r="B29" s="106">
        <v>77</v>
      </c>
      <c r="C29" s="47" t="str">
        <f t="shared" si="5"/>
        <v>177</v>
      </c>
      <c r="D29" s="107">
        <v>77</v>
      </c>
      <c r="E29" s="56">
        <v>2</v>
      </c>
      <c r="F29" s="57">
        <v>49</v>
      </c>
      <c r="G29" s="8" t="str">
        <f t="shared" si="4"/>
        <v>249</v>
      </c>
      <c r="H29" s="58">
        <v>68.736000000000004</v>
      </c>
      <c r="I29" s="48">
        <v>2</v>
      </c>
      <c r="J29" s="48">
        <v>62</v>
      </c>
      <c r="K29" s="8" t="str">
        <f t="shared" si="0"/>
        <v>262</v>
      </c>
      <c r="L29" s="8">
        <v>73.671000000000006</v>
      </c>
      <c r="M29" s="105">
        <v>1</v>
      </c>
      <c r="N29" s="106">
        <v>17</v>
      </c>
      <c r="O29" s="47" t="str">
        <f t="shared" si="1"/>
        <v>117</v>
      </c>
      <c r="P29" s="107">
        <v>42.5</v>
      </c>
      <c r="Q29" s="49">
        <v>1</v>
      </c>
      <c r="R29" s="49">
        <v>37</v>
      </c>
      <c r="S29" s="16" t="str">
        <f t="shared" si="2"/>
        <v>137</v>
      </c>
      <c r="T29" s="16">
        <v>61.667000000000002</v>
      </c>
      <c r="U29" s="105">
        <v>1</v>
      </c>
      <c r="V29" s="106">
        <v>177</v>
      </c>
      <c r="W29" s="16" t="str">
        <f t="shared" si="3"/>
        <v>1177</v>
      </c>
      <c r="X29" s="107">
        <v>88.5</v>
      </c>
    </row>
    <row r="30" spans="1:24">
      <c r="A30" s="105">
        <v>1</v>
      </c>
      <c r="B30" s="106">
        <v>76</v>
      </c>
      <c r="C30" s="47" t="str">
        <f t="shared" si="5"/>
        <v>176</v>
      </c>
      <c r="D30" s="107">
        <v>76</v>
      </c>
      <c r="E30" s="56">
        <v>2</v>
      </c>
      <c r="F30" s="57">
        <v>48</v>
      </c>
      <c r="G30" s="8" t="str">
        <f t="shared" si="4"/>
        <v>248</v>
      </c>
      <c r="H30" s="58">
        <v>67.332999999999998</v>
      </c>
      <c r="I30" s="48">
        <v>2</v>
      </c>
      <c r="J30" s="48">
        <v>61</v>
      </c>
      <c r="K30" s="8" t="str">
        <f t="shared" si="0"/>
        <v>261</v>
      </c>
      <c r="L30" s="8">
        <v>72.481999999999999</v>
      </c>
      <c r="M30" s="105">
        <v>1</v>
      </c>
      <c r="N30" s="106">
        <v>16</v>
      </c>
      <c r="O30" s="47" t="str">
        <f t="shared" si="1"/>
        <v>116</v>
      </c>
      <c r="P30" s="107">
        <v>40</v>
      </c>
      <c r="Q30" s="49">
        <v>1</v>
      </c>
      <c r="R30" s="49">
        <v>36</v>
      </c>
      <c r="S30" s="16" t="str">
        <f t="shared" si="2"/>
        <v>136</v>
      </c>
      <c r="T30" s="15">
        <v>60</v>
      </c>
      <c r="U30" s="105">
        <v>1</v>
      </c>
      <c r="V30" s="106">
        <v>176</v>
      </c>
      <c r="W30" s="16" t="str">
        <f t="shared" si="3"/>
        <v>1176</v>
      </c>
      <c r="X30" s="107">
        <v>88</v>
      </c>
    </row>
    <row r="31" spans="1:24">
      <c r="A31" s="105">
        <v>1</v>
      </c>
      <c r="B31" s="106">
        <v>75</v>
      </c>
      <c r="C31" s="47" t="str">
        <f t="shared" si="5"/>
        <v>175</v>
      </c>
      <c r="D31" s="107">
        <v>75</v>
      </c>
      <c r="E31" s="56">
        <v>2</v>
      </c>
      <c r="F31" s="57">
        <v>47</v>
      </c>
      <c r="G31" s="8" t="str">
        <f t="shared" si="4"/>
        <v>247</v>
      </c>
      <c r="H31" s="58">
        <v>65.930999999999997</v>
      </c>
      <c r="I31" s="48">
        <v>2</v>
      </c>
      <c r="J31" s="48">
        <v>60</v>
      </c>
      <c r="K31" s="8" t="str">
        <f t="shared" si="0"/>
        <v>260</v>
      </c>
      <c r="L31" s="8">
        <v>71.293999999999997</v>
      </c>
      <c r="M31" s="105">
        <v>1</v>
      </c>
      <c r="N31" s="106">
        <v>15</v>
      </c>
      <c r="O31" s="47" t="str">
        <f t="shared" si="1"/>
        <v>115</v>
      </c>
      <c r="P31" s="107">
        <v>37.5</v>
      </c>
      <c r="Q31" s="49">
        <v>1</v>
      </c>
      <c r="R31" s="49">
        <v>35</v>
      </c>
      <c r="S31" s="16" t="str">
        <f t="shared" si="2"/>
        <v>135</v>
      </c>
      <c r="T31" s="16">
        <v>58.332999999999998</v>
      </c>
      <c r="U31" s="105">
        <v>1</v>
      </c>
      <c r="V31" s="106">
        <v>175</v>
      </c>
      <c r="W31" s="16" t="str">
        <f t="shared" si="3"/>
        <v>1175</v>
      </c>
      <c r="X31" s="107">
        <v>87.5</v>
      </c>
    </row>
    <row r="32" spans="1:24">
      <c r="A32" s="105">
        <v>1</v>
      </c>
      <c r="B32" s="106">
        <v>74</v>
      </c>
      <c r="C32" s="47" t="str">
        <f t="shared" si="5"/>
        <v>174</v>
      </c>
      <c r="D32" s="107">
        <v>74</v>
      </c>
      <c r="E32" s="56">
        <v>2</v>
      </c>
      <c r="F32" s="57">
        <v>46</v>
      </c>
      <c r="G32" s="8" t="str">
        <f t="shared" si="4"/>
        <v>246</v>
      </c>
      <c r="H32" s="58">
        <v>64.528000000000006</v>
      </c>
      <c r="I32" s="48">
        <v>2</v>
      </c>
      <c r="J32" s="48">
        <v>59</v>
      </c>
      <c r="K32" s="8" t="str">
        <f t="shared" si="0"/>
        <v>259</v>
      </c>
      <c r="L32" s="8">
        <v>70.105999999999995</v>
      </c>
      <c r="M32" s="105">
        <v>1</v>
      </c>
      <c r="N32" s="106">
        <v>14</v>
      </c>
      <c r="O32" s="47" t="str">
        <f t="shared" si="1"/>
        <v>114</v>
      </c>
      <c r="P32" s="107">
        <v>35</v>
      </c>
      <c r="Q32" s="49">
        <v>1</v>
      </c>
      <c r="R32" s="49">
        <v>34</v>
      </c>
      <c r="S32" s="16" t="str">
        <f t="shared" si="2"/>
        <v>134</v>
      </c>
      <c r="T32" s="16">
        <v>56.667000000000002</v>
      </c>
      <c r="U32" s="105">
        <v>1</v>
      </c>
      <c r="V32" s="106">
        <v>174</v>
      </c>
      <c r="W32" s="16" t="str">
        <f t="shared" si="3"/>
        <v>1174</v>
      </c>
      <c r="X32" s="107">
        <v>87</v>
      </c>
    </row>
    <row r="33" spans="1:24">
      <c r="A33" s="105">
        <v>1</v>
      </c>
      <c r="B33" s="106">
        <v>73</v>
      </c>
      <c r="C33" s="47" t="str">
        <f t="shared" si="5"/>
        <v>173</v>
      </c>
      <c r="D33" s="107">
        <v>73</v>
      </c>
      <c r="E33" s="56">
        <v>2</v>
      </c>
      <c r="F33" s="57">
        <v>45</v>
      </c>
      <c r="G33" s="8" t="str">
        <f t="shared" si="4"/>
        <v>245</v>
      </c>
      <c r="H33" s="58">
        <v>63.125</v>
      </c>
      <c r="I33" s="48">
        <v>2</v>
      </c>
      <c r="J33" s="48">
        <v>58</v>
      </c>
      <c r="K33" s="8" t="str">
        <f t="shared" si="0"/>
        <v>258</v>
      </c>
      <c r="L33" s="8">
        <v>68.918000000000006</v>
      </c>
      <c r="M33" s="105">
        <v>1</v>
      </c>
      <c r="N33" s="106">
        <v>13</v>
      </c>
      <c r="O33" s="47" t="str">
        <f t="shared" si="1"/>
        <v>113</v>
      </c>
      <c r="P33" s="107">
        <v>32.5</v>
      </c>
      <c r="Q33" s="49">
        <v>1</v>
      </c>
      <c r="R33" s="49">
        <v>33</v>
      </c>
      <c r="S33" s="16" t="str">
        <f t="shared" si="2"/>
        <v>133</v>
      </c>
      <c r="T33" s="15">
        <v>55</v>
      </c>
      <c r="U33" s="105">
        <v>1</v>
      </c>
      <c r="V33" s="106">
        <v>173</v>
      </c>
      <c r="W33" s="16" t="str">
        <f t="shared" si="3"/>
        <v>1173</v>
      </c>
      <c r="X33" s="107">
        <v>86.5</v>
      </c>
    </row>
    <row r="34" spans="1:24">
      <c r="A34" s="105">
        <v>1</v>
      </c>
      <c r="B34" s="106">
        <v>72</v>
      </c>
      <c r="C34" s="47" t="str">
        <f t="shared" si="5"/>
        <v>172</v>
      </c>
      <c r="D34" s="107">
        <v>72</v>
      </c>
      <c r="E34" s="56">
        <v>2</v>
      </c>
      <c r="F34" s="57">
        <v>44</v>
      </c>
      <c r="G34" s="8" t="str">
        <f t="shared" si="4"/>
        <v>244</v>
      </c>
      <c r="H34" s="58">
        <v>61.722000000000001</v>
      </c>
      <c r="I34" s="48">
        <v>2</v>
      </c>
      <c r="J34" s="48">
        <v>57</v>
      </c>
      <c r="K34" s="8" t="str">
        <f t="shared" si="0"/>
        <v>257</v>
      </c>
      <c r="L34" s="8">
        <v>67.728999999999999</v>
      </c>
      <c r="M34" s="105">
        <v>1</v>
      </c>
      <c r="N34" s="106">
        <v>12</v>
      </c>
      <c r="O34" s="47" t="str">
        <f t="shared" si="1"/>
        <v>112</v>
      </c>
      <c r="P34" s="107">
        <v>30</v>
      </c>
      <c r="Q34" s="49">
        <v>1</v>
      </c>
      <c r="R34" s="49">
        <v>32</v>
      </c>
      <c r="S34" s="16" t="str">
        <f t="shared" si="2"/>
        <v>132</v>
      </c>
      <c r="T34" s="16">
        <v>53.332999999999998</v>
      </c>
      <c r="U34" s="105">
        <v>1</v>
      </c>
      <c r="V34" s="106">
        <v>172</v>
      </c>
      <c r="W34" s="16" t="str">
        <f t="shared" si="3"/>
        <v>1172</v>
      </c>
      <c r="X34" s="107">
        <v>86</v>
      </c>
    </row>
    <row r="35" spans="1:24">
      <c r="A35" s="105">
        <v>1</v>
      </c>
      <c r="B35" s="106">
        <v>71</v>
      </c>
      <c r="C35" s="47" t="str">
        <f t="shared" si="5"/>
        <v>171</v>
      </c>
      <c r="D35" s="107">
        <v>71</v>
      </c>
      <c r="E35" s="56">
        <v>2</v>
      </c>
      <c r="F35" s="57">
        <v>43</v>
      </c>
      <c r="G35" s="8" t="str">
        <f t="shared" si="4"/>
        <v>243</v>
      </c>
      <c r="H35" s="58">
        <v>60.319000000000003</v>
      </c>
      <c r="I35" s="48">
        <v>2</v>
      </c>
      <c r="J35" s="48">
        <v>56</v>
      </c>
      <c r="K35" s="8" t="str">
        <f t="shared" si="0"/>
        <v>256</v>
      </c>
      <c r="L35" s="8">
        <v>66.540999999999997</v>
      </c>
      <c r="M35" s="105">
        <v>1</v>
      </c>
      <c r="N35" s="106">
        <v>11</v>
      </c>
      <c r="O35" s="47" t="str">
        <f t="shared" si="1"/>
        <v>111</v>
      </c>
      <c r="P35" s="107">
        <v>27.5</v>
      </c>
      <c r="Q35" s="49">
        <v>1</v>
      </c>
      <c r="R35" s="49">
        <v>31</v>
      </c>
      <c r="S35" s="16" t="str">
        <f t="shared" si="2"/>
        <v>131</v>
      </c>
      <c r="T35" s="16">
        <v>51.667000000000002</v>
      </c>
      <c r="U35" s="105">
        <v>1</v>
      </c>
      <c r="V35" s="106">
        <v>171</v>
      </c>
      <c r="W35" s="16" t="str">
        <f t="shared" si="3"/>
        <v>1171</v>
      </c>
      <c r="X35" s="107">
        <v>85.5</v>
      </c>
    </row>
    <row r="36" spans="1:24">
      <c r="A36" s="105">
        <v>1</v>
      </c>
      <c r="B36" s="106">
        <v>70</v>
      </c>
      <c r="C36" s="47" t="str">
        <f t="shared" si="5"/>
        <v>170</v>
      </c>
      <c r="D36" s="107">
        <v>70</v>
      </c>
      <c r="E36" s="56">
        <v>2</v>
      </c>
      <c r="F36" s="57">
        <v>42</v>
      </c>
      <c r="G36" s="8" t="str">
        <f t="shared" si="4"/>
        <v>242</v>
      </c>
      <c r="H36" s="58">
        <v>58.917000000000002</v>
      </c>
      <c r="I36" s="48">
        <v>2</v>
      </c>
      <c r="J36" s="48">
        <v>55</v>
      </c>
      <c r="K36" s="8" t="str">
        <f t="shared" si="0"/>
        <v>255</v>
      </c>
      <c r="L36" s="8">
        <v>65.352999999999994</v>
      </c>
      <c r="M36" s="109">
        <v>1</v>
      </c>
      <c r="N36" s="110">
        <v>10</v>
      </c>
      <c r="O36" s="111" t="str">
        <f t="shared" si="1"/>
        <v>110</v>
      </c>
      <c r="P36" s="112">
        <v>25</v>
      </c>
      <c r="Q36" s="49">
        <v>1</v>
      </c>
      <c r="R36" s="49">
        <v>30</v>
      </c>
      <c r="S36" s="16" t="str">
        <f t="shared" si="2"/>
        <v>130</v>
      </c>
      <c r="T36" s="15">
        <v>50</v>
      </c>
      <c r="U36" s="105">
        <v>1</v>
      </c>
      <c r="V36" s="106">
        <v>170</v>
      </c>
      <c r="W36" s="16" t="str">
        <f t="shared" si="3"/>
        <v>1170</v>
      </c>
      <c r="X36" s="107">
        <v>85</v>
      </c>
    </row>
    <row r="37" spans="1:24">
      <c r="A37" s="105">
        <v>1</v>
      </c>
      <c r="B37" s="106">
        <v>69</v>
      </c>
      <c r="C37" s="47" t="str">
        <f t="shared" si="5"/>
        <v>169</v>
      </c>
      <c r="D37" s="107">
        <v>69</v>
      </c>
      <c r="E37" s="56">
        <v>2</v>
      </c>
      <c r="F37" s="57">
        <v>41</v>
      </c>
      <c r="G37" s="8" t="str">
        <f t="shared" si="4"/>
        <v>241</v>
      </c>
      <c r="H37" s="59">
        <v>57.513861111111098</v>
      </c>
      <c r="I37" s="48">
        <v>2</v>
      </c>
      <c r="J37" s="48">
        <v>54</v>
      </c>
      <c r="K37" s="8" t="str">
        <f t="shared" si="0"/>
        <v>254</v>
      </c>
      <c r="L37" s="10">
        <v>64.164599999999993</v>
      </c>
      <c r="M37" s="52">
        <v>2</v>
      </c>
      <c r="N37" s="97">
        <v>40</v>
      </c>
      <c r="O37" s="54" t="str">
        <f t="shared" si="1"/>
        <v>240</v>
      </c>
      <c r="P37" s="55">
        <v>101</v>
      </c>
      <c r="Q37" s="52">
        <v>2</v>
      </c>
      <c r="R37" s="97">
        <v>60</v>
      </c>
      <c r="S37" s="54" t="str">
        <f t="shared" si="2"/>
        <v>260</v>
      </c>
      <c r="T37" s="55">
        <v>101</v>
      </c>
      <c r="U37" s="105">
        <v>1</v>
      </c>
      <c r="V37" s="106">
        <v>169</v>
      </c>
      <c r="W37" s="16" t="str">
        <f t="shared" si="3"/>
        <v>1169</v>
      </c>
      <c r="X37" s="107">
        <v>84.5</v>
      </c>
    </row>
    <row r="38" spans="1:24">
      <c r="A38" s="105">
        <v>1</v>
      </c>
      <c r="B38" s="106">
        <v>68</v>
      </c>
      <c r="C38" s="47" t="str">
        <f t="shared" si="5"/>
        <v>168</v>
      </c>
      <c r="D38" s="107">
        <v>68</v>
      </c>
      <c r="E38" s="56">
        <v>2</v>
      </c>
      <c r="F38" s="57">
        <v>40</v>
      </c>
      <c r="G38" s="8" t="str">
        <f t="shared" si="4"/>
        <v>240</v>
      </c>
      <c r="H38" s="59">
        <v>56.111077777777801</v>
      </c>
      <c r="I38" s="48">
        <v>2</v>
      </c>
      <c r="J38" s="48">
        <v>53</v>
      </c>
      <c r="K38" s="8" t="str">
        <f t="shared" si="0"/>
        <v>253</v>
      </c>
      <c r="L38" s="10">
        <v>62.976345454545502</v>
      </c>
      <c r="M38" s="56">
        <v>2</v>
      </c>
      <c r="N38" s="98">
        <v>39</v>
      </c>
      <c r="O38" s="8" t="str">
        <f t="shared" si="1"/>
        <v>239</v>
      </c>
      <c r="P38" s="58">
        <v>98.474999999999994</v>
      </c>
      <c r="Q38" s="48">
        <v>2</v>
      </c>
      <c r="R38" s="48">
        <v>59</v>
      </c>
      <c r="S38" s="13" t="str">
        <f t="shared" si="2"/>
        <v>259</v>
      </c>
      <c r="T38" s="13">
        <v>99.316999999999993</v>
      </c>
      <c r="U38" s="105">
        <v>1</v>
      </c>
      <c r="V38" s="106">
        <v>168</v>
      </c>
      <c r="W38" s="16" t="str">
        <f t="shared" si="3"/>
        <v>1168</v>
      </c>
      <c r="X38" s="107">
        <v>84</v>
      </c>
    </row>
    <row r="39" spans="1:24">
      <c r="A39" s="105">
        <v>1</v>
      </c>
      <c r="B39" s="106">
        <v>67</v>
      </c>
      <c r="C39" s="47" t="str">
        <f t="shared" si="5"/>
        <v>167</v>
      </c>
      <c r="D39" s="107">
        <v>67</v>
      </c>
      <c r="E39" s="56">
        <v>2</v>
      </c>
      <c r="F39" s="57">
        <v>39</v>
      </c>
      <c r="G39" s="8" t="str">
        <f t="shared" si="4"/>
        <v>239</v>
      </c>
      <c r="H39" s="59">
        <v>54.708294444444398</v>
      </c>
      <c r="I39" s="48">
        <v>2</v>
      </c>
      <c r="J39" s="48">
        <v>52</v>
      </c>
      <c r="K39" s="8" t="str">
        <f t="shared" si="0"/>
        <v>252</v>
      </c>
      <c r="L39" s="10">
        <v>61.788090909090997</v>
      </c>
      <c r="M39" s="56">
        <v>2</v>
      </c>
      <c r="N39" s="98">
        <v>38</v>
      </c>
      <c r="O39" s="8" t="str">
        <f t="shared" si="1"/>
        <v>238</v>
      </c>
      <c r="P39" s="59">
        <v>95.95</v>
      </c>
      <c r="Q39" s="48">
        <v>2</v>
      </c>
      <c r="R39" s="48">
        <v>58</v>
      </c>
      <c r="S39" s="13" t="str">
        <f t="shared" si="2"/>
        <v>258</v>
      </c>
      <c r="T39" s="13">
        <v>97.632999999999996</v>
      </c>
      <c r="U39" s="105">
        <v>1</v>
      </c>
      <c r="V39" s="106">
        <v>167</v>
      </c>
      <c r="W39" s="16" t="str">
        <f t="shared" si="3"/>
        <v>1167</v>
      </c>
      <c r="X39" s="107">
        <v>83.5</v>
      </c>
    </row>
    <row r="40" spans="1:24">
      <c r="A40" s="105">
        <v>1</v>
      </c>
      <c r="B40" s="106">
        <v>66</v>
      </c>
      <c r="C40" s="47" t="str">
        <f t="shared" si="5"/>
        <v>166</v>
      </c>
      <c r="D40" s="107">
        <v>66</v>
      </c>
      <c r="E40" s="56">
        <v>2</v>
      </c>
      <c r="F40" s="57">
        <v>38</v>
      </c>
      <c r="G40" s="8" t="str">
        <f t="shared" si="4"/>
        <v>238</v>
      </c>
      <c r="H40" s="59">
        <v>53.305511111111102</v>
      </c>
      <c r="I40" s="48">
        <v>2</v>
      </c>
      <c r="J40" s="48">
        <v>51</v>
      </c>
      <c r="K40" s="8" t="str">
        <f t="shared" si="0"/>
        <v>251</v>
      </c>
      <c r="L40" s="10">
        <v>60.599836363636399</v>
      </c>
      <c r="M40" s="56">
        <v>2</v>
      </c>
      <c r="N40" s="98">
        <v>37</v>
      </c>
      <c r="O40" s="8" t="str">
        <f t="shared" si="1"/>
        <v>237</v>
      </c>
      <c r="P40" s="59">
        <v>93.424999999999997</v>
      </c>
      <c r="Q40" s="48">
        <v>2</v>
      </c>
      <c r="R40" s="48">
        <v>57</v>
      </c>
      <c r="S40" s="13" t="str">
        <f t="shared" si="2"/>
        <v>257</v>
      </c>
      <c r="T40" s="10">
        <v>95.95</v>
      </c>
      <c r="U40" s="105">
        <v>1</v>
      </c>
      <c r="V40" s="106">
        <v>166</v>
      </c>
      <c r="W40" s="16" t="str">
        <f t="shared" si="3"/>
        <v>1166</v>
      </c>
      <c r="X40" s="107">
        <v>83</v>
      </c>
    </row>
    <row r="41" spans="1:24">
      <c r="A41" s="105">
        <v>1</v>
      </c>
      <c r="B41" s="106">
        <v>65</v>
      </c>
      <c r="C41" s="47" t="str">
        <f t="shared" si="5"/>
        <v>165</v>
      </c>
      <c r="D41" s="107">
        <v>65</v>
      </c>
      <c r="E41" s="56">
        <v>2</v>
      </c>
      <c r="F41" s="57">
        <v>37</v>
      </c>
      <c r="G41" s="8" t="str">
        <f t="shared" si="4"/>
        <v>237</v>
      </c>
      <c r="H41" s="59">
        <v>51.902727777777798</v>
      </c>
      <c r="I41" s="48">
        <v>2</v>
      </c>
      <c r="J41" s="48">
        <v>50</v>
      </c>
      <c r="K41" s="8" t="str">
        <f t="shared" si="0"/>
        <v>250</v>
      </c>
      <c r="L41" s="10">
        <v>59.411581818181901</v>
      </c>
      <c r="M41" s="56">
        <v>2</v>
      </c>
      <c r="N41" s="98">
        <v>36</v>
      </c>
      <c r="O41" s="8" t="str">
        <f t="shared" si="1"/>
        <v>236</v>
      </c>
      <c r="P41" s="59">
        <v>90.9</v>
      </c>
      <c r="Q41" s="48">
        <v>2</v>
      </c>
      <c r="R41" s="48">
        <v>56</v>
      </c>
      <c r="S41" s="13" t="str">
        <f t="shared" si="2"/>
        <v>256</v>
      </c>
      <c r="T41" s="8">
        <v>94.266999999999996</v>
      </c>
      <c r="U41" s="105">
        <v>1</v>
      </c>
      <c r="V41" s="106">
        <v>165</v>
      </c>
      <c r="W41" s="16" t="str">
        <f t="shared" si="3"/>
        <v>1165</v>
      </c>
      <c r="X41" s="107">
        <v>82.5</v>
      </c>
    </row>
    <row r="42" spans="1:24">
      <c r="A42" s="105">
        <v>1</v>
      </c>
      <c r="B42" s="106">
        <v>64</v>
      </c>
      <c r="C42" s="47" t="str">
        <f t="shared" si="5"/>
        <v>164</v>
      </c>
      <c r="D42" s="107">
        <v>64</v>
      </c>
      <c r="E42" s="56">
        <v>2</v>
      </c>
      <c r="F42" s="57">
        <v>36</v>
      </c>
      <c r="G42" s="8" t="str">
        <f t="shared" si="4"/>
        <v>236</v>
      </c>
      <c r="H42" s="59">
        <v>50.499944444444402</v>
      </c>
      <c r="I42" s="48">
        <v>2</v>
      </c>
      <c r="J42" s="48">
        <v>49</v>
      </c>
      <c r="K42" s="8" t="str">
        <f t="shared" si="0"/>
        <v>249</v>
      </c>
      <c r="L42" s="10">
        <v>58.223327272727303</v>
      </c>
      <c r="M42" s="56">
        <v>2</v>
      </c>
      <c r="N42" s="98">
        <v>35</v>
      </c>
      <c r="O42" s="8" t="str">
        <f t="shared" si="1"/>
        <v>235</v>
      </c>
      <c r="P42" s="58">
        <v>88.375</v>
      </c>
      <c r="Q42" s="48">
        <v>2</v>
      </c>
      <c r="R42" s="48">
        <v>55</v>
      </c>
      <c r="S42" s="13" t="str">
        <f t="shared" si="2"/>
        <v>255</v>
      </c>
      <c r="T42" s="8">
        <v>92.582999999999998</v>
      </c>
      <c r="U42" s="105">
        <v>1</v>
      </c>
      <c r="V42" s="106">
        <v>164</v>
      </c>
      <c r="W42" s="16" t="str">
        <f t="shared" si="3"/>
        <v>1164</v>
      </c>
      <c r="X42" s="107">
        <v>82</v>
      </c>
    </row>
    <row r="43" spans="1:24">
      <c r="A43" s="105">
        <v>1</v>
      </c>
      <c r="B43" s="106">
        <v>63</v>
      </c>
      <c r="C43" s="47" t="str">
        <f t="shared" si="5"/>
        <v>163</v>
      </c>
      <c r="D43" s="107">
        <v>63</v>
      </c>
      <c r="E43" s="56">
        <v>2</v>
      </c>
      <c r="F43" s="57">
        <v>35</v>
      </c>
      <c r="G43" s="8" t="str">
        <f>E43&amp;""&amp;F43</f>
        <v>235</v>
      </c>
      <c r="H43" s="59">
        <v>49.097217261904802</v>
      </c>
      <c r="I43" s="48">
        <v>2</v>
      </c>
      <c r="J43" s="48">
        <v>48</v>
      </c>
      <c r="K43" s="8" t="str">
        <f t="shared" si="0"/>
        <v>248</v>
      </c>
      <c r="L43" s="10">
        <v>57.035072727272798</v>
      </c>
      <c r="M43" s="56">
        <v>2</v>
      </c>
      <c r="N43" s="98">
        <v>34</v>
      </c>
      <c r="O43" s="8" t="str">
        <f t="shared" si="1"/>
        <v>234</v>
      </c>
      <c r="P43" s="59">
        <v>85.85</v>
      </c>
      <c r="Q43" s="48">
        <v>2</v>
      </c>
      <c r="R43" s="48">
        <v>54</v>
      </c>
      <c r="S43" s="13" t="str">
        <f t="shared" si="2"/>
        <v>254</v>
      </c>
      <c r="T43" s="10">
        <v>90.9</v>
      </c>
      <c r="U43" s="105">
        <v>1</v>
      </c>
      <c r="V43" s="106">
        <v>163</v>
      </c>
      <c r="W43" s="16" t="str">
        <f t="shared" si="3"/>
        <v>1163</v>
      </c>
      <c r="X43" s="107">
        <v>81.5</v>
      </c>
    </row>
    <row r="44" spans="1:24">
      <c r="A44" s="105">
        <v>1</v>
      </c>
      <c r="B44" s="106">
        <v>62</v>
      </c>
      <c r="C44" s="47" t="str">
        <f t="shared" si="5"/>
        <v>162</v>
      </c>
      <c r="D44" s="107">
        <v>62</v>
      </c>
      <c r="E44" s="56">
        <v>2</v>
      </c>
      <c r="F44" s="57">
        <v>34</v>
      </c>
      <c r="G44" s="8" t="str">
        <f t="shared" si="4"/>
        <v>234</v>
      </c>
      <c r="H44" s="59">
        <v>47.694448412698399</v>
      </c>
      <c r="I44" s="48">
        <v>2</v>
      </c>
      <c r="J44" s="48">
        <v>47</v>
      </c>
      <c r="K44" s="8" t="str">
        <f t="shared" si="0"/>
        <v>247</v>
      </c>
      <c r="L44" s="10">
        <v>55.8468181818182</v>
      </c>
      <c r="M44" s="56">
        <v>2</v>
      </c>
      <c r="N44" s="98">
        <v>33</v>
      </c>
      <c r="O44" s="8" t="str">
        <f t="shared" si="1"/>
        <v>233</v>
      </c>
      <c r="P44" s="58">
        <v>83.325000000000003</v>
      </c>
      <c r="Q44" s="48">
        <v>2</v>
      </c>
      <c r="R44" s="48">
        <v>53</v>
      </c>
      <c r="S44" s="13" t="str">
        <f t="shared" si="2"/>
        <v>253</v>
      </c>
      <c r="T44" s="8">
        <v>89.216999999999999</v>
      </c>
      <c r="U44" s="105">
        <v>1</v>
      </c>
      <c r="V44" s="106">
        <v>162</v>
      </c>
      <c r="W44" s="16" t="str">
        <f t="shared" si="3"/>
        <v>1162</v>
      </c>
      <c r="X44" s="107">
        <v>81</v>
      </c>
    </row>
    <row r="45" spans="1:24">
      <c r="A45" s="105">
        <v>1</v>
      </c>
      <c r="B45" s="106">
        <v>61</v>
      </c>
      <c r="C45" s="47" t="str">
        <f t="shared" si="5"/>
        <v>161</v>
      </c>
      <c r="D45" s="107">
        <v>61</v>
      </c>
      <c r="E45" s="56">
        <v>2</v>
      </c>
      <c r="F45" s="57">
        <v>33</v>
      </c>
      <c r="G45" s="8" t="str">
        <f t="shared" si="4"/>
        <v>233</v>
      </c>
      <c r="H45" s="59">
        <v>46.291679563492103</v>
      </c>
      <c r="I45" s="48">
        <v>2</v>
      </c>
      <c r="J45" s="48">
        <v>46</v>
      </c>
      <c r="K45" s="8" t="str">
        <f t="shared" si="0"/>
        <v>246</v>
      </c>
      <c r="L45" s="10">
        <v>54.658563636363702</v>
      </c>
      <c r="M45" s="56">
        <v>2</v>
      </c>
      <c r="N45" s="98">
        <v>32</v>
      </c>
      <c r="O45" s="8" t="str">
        <f t="shared" si="1"/>
        <v>232</v>
      </c>
      <c r="P45" s="59">
        <v>80.8</v>
      </c>
      <c r="Q45" s="48">
        <v>2</v>
      </c>
      <c r="R45" s="48">
        <v>52</v>
      </c>
      <c r="S45" s="13" t="str">
        <f t="shared" si="2"/>
        <v>252</v>
      </c>
      <c r="T45" s="8">
        <v>87.533000000000001</v>
      </c>
      <c r="U45" s="105">
        <v>1</v>
      </c>
      <c r="V45" s="106">
        <v>161</v>
      </c>
      <c r="W45" s="16" t="str">
        <f t="shared" si="3"/>
        <v>1161</v>
      </c>
      <c r="X45" s="107">
        <v>80.5</v>
      </c>
    </row>
    <row r="46" spans="1:24">
      <c r="A46" s="105">
        <v>1</v>
      </c>
      <c r="B46" s="106">
        <v>60</v>
      </c>
      <c r="C46" s="47" t="str">
        <f t="shared" si="5"/>
        <v>160</v>
      </c>
      <c r="D46" s="107">
        <v>60</v>
      </c>
      <c r="E46" s="56">
        <v>2</v>
      </c>
      <c r="F46" s="57">
        <v>32</v>
      </c>
      <c r="G46" s="8" t="str">
        <f t="shared" si="4"/>
        <v>232</v>
      </c>
      <c r="H46" s="59">
        <v>44.8889107142857</v>
      </c>
      <c r="I46" s="48">
        <v>2</v>
      </c>
      <c r="J46" s="48">
        <v>45</v>
      </c>
      <c r="K46" s="8" t="str">
        <f t="shared" si="0"/>
        <v>245</v>
      </c>
      <c r="L46" s="10">
        <v>53.470309090909097</v>
      </c>
      <c r="M46" s="56">
        <v>2</v>
      </c>
      <c r="N46" s="98">
        <v>31</v>
      </c>
      <c r="O46" s="8" t="str">
        <f t="shared" si="1"/>
        <v>231</v>
      </c>
      <c r="P46" s="59">
        <v>78.275000000000006</v>
      </c>
      <c r="Q46" s="48">
        <v>2</v>
      </c>
      <c r="R46" s="48">
        <v>51</v>
      </c>
      <c r="S46" s="13" t="str">
        <f t="shared" si="2"/>
        <v>251</v>
      </c>
      <c r="T46" s="10">
        <v>85.85</v>
      </c>
      <c r="U46" s="105">
        <v>1</v>
      </c>
      <c r="V46" s="106">
        <v>160</v>
      </c>
      <c r="W46" s="16" t="str">
        <f t="shared" si="3"/>
        <v>1160</v>
      </c>
      <c r="X46" s="107">
        <v>80</v>
      </c>
    </row>
    <row r="47" spans="1:24">
      <c r="A47" s="105">
        <v>1</v>
      </c>
      <c r="B47" s="106">
        <v>59</v>
      </c>
      <c r="C47" s="47" t="str">
        <f t="shared" si="5"/>
        <v>159</v>
      </c>
      <c r="D47" s="107">
        <v>59</v>
      </c>
      <c r="E47" s="56">
        <v>2</v>
      </c>
      <c r="F47" s="57">
        <v>31</v>
      </c>
      <c r="G47" s="8" t="str">
        <f t="shared" si="4"/>
        <v>231</v>
      </c>
      <c r="H47" s="59">
        <v>43.486141865079396</v>
      </c>
      <c r="I47" s="48">
        <v>2</v>
      </c>
      <c r="J47" s="48">
        <v>44</v>
      </c>
      <c r="K47" s="8" t="str">
        <f t="shared" si="0"/>
        <v>244</v>
      </c>
      <c r="L47" s="10">
        <v>52.282054545454599</v>
      </c>
      <c r="M47" s="56">
        <v>2</v>
      </c>
      <c r="N47" s="98">
        <v>30</v>
      </c>
      <c r="O47" s="8" t="str">
        <f t="shared" si="1"/>
        <v>230</v>
      </c>
      <c r="P47" s="59">
        <v>75.75</v>
      </c>
      <c r="Q47" s="48">
        <v>2</v>
      </c>
      <c r="R47" s="48">
        <v>50</v>
      </c>
      <c r="S47" s="13" t="str">
        <f t="shared" si="2"/>
        <v>250</v>
      </c>
      <c r="T47" s="8">
        <v>84.167000000000002</v>
      </c>
      <c r="U47" s="105">
        <v>1</v>
      </c>
      <c r="V47" s="106">
        <v>159</v>
      </c>
      <c r="W47" s="16" t="str">
        <f t="shared" si="3"/>
        <v>1159</v>
      </c>
      <c r="X47" s="107">
        <v>79.5</v>
      </c>
    </row>
    <row r="48" spans="1:24">
      <c r="A48" s="105">
        <v>1</v>
      </c>
      <c r="B48" s="106">
        <v>58</v>
      </c>
      <c r="C48" s="47" t="str">
        <f t="shared" si="5"/>
        <v>158</v>
      </c>
      <c r="D48" s="107">
        <v>58</v>
      </c>
      <c r="E48" s="60">
        <v>2</v>
      </c>
      <c r="F48" s="61">
        <v>30</v>
      </c>
      <c r="G48" s="62" t="str">
        <f t="shared" si="4"/>
        <v>230</v>
      </c>
      <c r="H48" s="100">
        <v>42.083373015873001</v>
      </c>
      <c r="I48" s="48">
        <v>2</v>
      </c>
      <c r="J48" s="48">
        <v>43</v>
      </c>
      <c r="K48" s="8" t="str">
        <f t="shared" si="0"/>
        <v>243</v>
      </c>
      <c r="L48" s="10">
        <v>51.093800000000002</v>
      </c>
      <c r="M48" s="56">
        <v>2</v>
      </c>
      <c r="N48" s="98">
        <v>29</v>
      </c>
      <c r="O48" s="8" t="str">
        <f t="shared" si="1"/>
        <v>229</v>
      </c>
      <c r="P48" s="58">
        <v>73.224999999999994</v>
      </c>
      <c r="Q48" s="48">
        <v>2</v>
      </c>
      <c r="R48" s="48">
        <v>49</v>
      </c>
      <c r="S48" s="13" t="str">
        <f t="shared" si="2"/>
        <v>249</v>
      </c>
      <c r="T48" s="8">
        <v>82.483000000000004</v>
      </c>
      <c r="U48" s="105">
        <v>1</v>
      </c>
      <c r="V48" s="106">
        <v>158</v>
      </c>
      <c r="W48" s="16" t="str">
        <f t="shared" si="3"/>
        <v>1158</v>
      </c>
      <c r="X48" s="107">
        <v>79</v>
      </c>
    </row>
    <row r="49" spans="1:24">
      <c r="A49" s="105">
        <v>1</v>
      </c>
      <c r="B49" s="106">
        <v>57</v>
      </c>
      <c r="C49" s="47" t="str">
        <f t="shared" si="5"/>
        <v>157</v>
      </c>
      <c r="D49" s="107">
        <v>57</v>
      </c>
      <c r="E49" s="63">
        <v>3</v>
      </c>
      <c r="F49" s="64">
        <v>72</v>
      </c>
      <c r="G49" s="65" t="str">
        <f t="shared" si="4"/>
        <v>372</v>
      </c>
      <c r="H49" s="66">
        <v>102</v>
      </c>
      <c r="I49" s="48">
        <v>2</v>
      </c>
      <c r="J49" s="48">
        <v>42</v>
      </c>
      <c r="K49" s="8" t="str">
        <f t="shared" si="0"/>
        <v>242</v>
      </c>
      <c r="L49" s="10">
        <v>49.905545454545098</v>
      </c>
      <c r="M49" s="56">
        <v>2</v>
      </c>
      <c r="N49" s="98">
        <v>28</v>
      </c>
      <c r="O49" s="8" t="str">
        <f t="shared" si="1"/>
        <v>228</v>
      </c>
      <c r="P49" s="59">
        <v>70.7</v>
      </c>
      <c r="Q49" s="48">
        <v>2</v>
      </c>
      <c r="R49" s="48">
        <v>48</v>
      </c>
      <c r="S49" s="13" t="str">
        <f t="shared" si="2"/>
        <v>248</v>
      </c>
      <c r="T49" s="10">
        <v>80.8</v>
      </c>
      <c r="U49" s="105">
        <v>1</v>
      </c>
      <c r="V49" s="106">
        <v>157</v>
      </c>
      <c r="W49" s="16" t="str">
        <f t="shared" si="3"/>
        <v>1157</v>
      </c>
      <c r="X49" s="107">
        <v>78.5</v>
      </c>
    </row>
    <row r="50" spans="1:24">
      <c r="A50" s="105">
        <v>1</v>
      </c>
      <c r="B50" s="106">
        <v>56</v>
      </c>
      <c r="C50" s="47" t="str">
        <f t="shared" si="5"/>
        <v>156</v>
      </c>
      <c r="D50" s="107">
        <v>56</v>
      </c>
      <c r="E50" s="67">
        <v>3</v>
      </c>
      <c r="F50" s="68">
        <v>71</v>
      </c>
      <c r="G50" s="7" t="str">
        <f t="shared" si="4"/>
        <v>371</v>
      </c>
      <c r="H50" s="69">
        <v>100.583</v>
      </c>
      <c r="I50" s="63">
        <v>3</v>
      </c>
      <c r="J50" s="94">
        <v>85</v>
      </c>
      <c r="K50" s="65" t="str">
        <f t="shared" si="0"/>
        <v>385</v>
      </c>
      <c r="L50" s="66">
        <v>102</v>
      </c>
      <c r="M50" s="56">
        <v>2</v>
      </c>
      <c r="N50" s="98">
        <v>27</v>
      </c>
      <c r="O50" s="8" t="str">
        <f t="shared" si="1"/>
        <v>227</v>
      </c>
      <c r="P50" s="58">
        <v>68.174999999999997</v>
      </c>
      <c r="Q50" s="48">
        <v>2</v>
      </c>
      <c r="R50" s="48">
        <v>47</v>
      </c>
      <c r="S50" s="13" t="str">
        <f t="shared" si="2"/>
        <v>247</v>
      </c>
      <c r="T50" s="8">
        <v>79.117000000000004</v>
      </c>
      <c r="U50" s="105">
        <v>1</v>
      </c>
      <c r="V50" s="106">
        <v>156</v>
      </c>
      <c r="W50" s="16" t="str">
        <f t="shared" si="3"/>
        <v>1156</v>
      </c>
      <c r="X50" s="107">
        <v>78</v>
      </c>
    </row>
    <row r="51" spans="1:24">
      <c r="A51" s="105">
        <v>1</v>
      </c>
      <c r="B51" s="106">
        <v>55</v>
      </c>
      <c r="C51" s="47" t="str">
        <f t="shared" si="5"/>
        <v>155</v>
      </c>
      <c r="D51" s="107">
        <v>55</v>
      </c>
      <c r="E51" s="67">
        <v>3</v>
      </c>
      <c r="F51" s="68">
        <v>70</v>
      </c>
      <c r="G51" s="7" t="str">
        <f t="shared" si="4"/>
        <v>370</v>
      </c>
      <c r="H51" s="69">
        <v>99.167000000000002</v>
      </c>
      <c r="I51" s="51">
        <v>3</v>
      </c>
      <c r="J51" s="51">
        <v>84</v>
      </c>
      <c r="K51" s="12" t="str">
        <f t="shared" si="0"/>
        <v>384</v>
      </c>
      <c r="L51" s="11">
        <v>100.8</v>
      </c>
      <c r="M51" s="56">
        <v>2</v>
      </c>
      <c r="N51" s="98">
        <v>26</v>
      </c>
      <c r="O51" s="8" t="str">
        <f t="shared" si="1"/>
        <v>226</v>
      </c>
      <c r="P51" s="59">
        <v>65.650000000000006</v>
      </c>
      <c r="Q51" s="48">
        <v>2</v>
      </c>
      <c r="R51" s="48">
        <v>46</v>
      </c>
      <c r="S51" s="13" t="str">
        <f t="shared" si="2"/>
        <v>246</v>
      </c>
      <c r="T51" s="8">
        <v>77.433000000000007</v>
      </c>
      <c r="U51" s="105">
        <v>1</v>
      </c>
      <c r="V51" s="106">
        <v>155</v>
      </c>
      <c r="W51" s="16" t="str">
        <f t="shared" si="3"/>
        <v>1155</v>
      </c>
      <c r="X51" s="107">
        <v>77.5</v>
      </c>
    </row>
    <row r="52" spans="1:24">
      <c r="A52" s="105">
        <v>1</v>
      </c>
      <c r="B52" s="106">
        <v>54</v>
      </c>
      <c r="C52" s="47" t="str">
        <f t="shared" si="5"/>
        <v>154</v>
      </c>
      <c r="D52" s="107">
        <v>54</v>
      </c>
      <c r="E52" s="67">
        <v>3</v>
      </c>
      <c r="F52" s="68">
        <v>69</v>
      </c>
      <c r="G52" s="7" t="str">
        <f t="shared" si="4"/>
        <v>369</v>
      </c>
      <c r="H52" s="69">
        <v>97.75</v>
      </c>
      <c r="I52" s="51">
        <v>3</v>
      </c>
      <c r="J52" s="51">
        <v>83</v>
      </c>
      <c r="K52" s="12" t="str">
        <f t="shared" si="0"/>
        <v>383</v>
      </c>
      <c r="L52" s="11">
        <v>99.6</v>
      </c>
      <c r="M52" s="56">
        <v>2</v>
      </c>
      <c r="N52" s="98">
        <v>25</v>
      </c>
      <c r="O52" s="8" t="str">
        <f t="shared" si="1"/>
        <v>225</v>
      </c>
      <c r="P52" s="59">
        <v>63.125</v>
      </c>
      <c r="Q52" s="48">
        <v>2</v>
      </c>
      <c r="R52" s="48">
        <v>45</v>
      </c>
      <c r="S52" s="13" t="str">
        <f t="shared" si="2"/>
        <v>245</v>
      </c>
      <c r="T52" s="10">
        <v>75.75</v>
      </c>
      <c r="U52" s="105">
        <v>1</v>
      </c>
      <c r="V52" s="106">
        <v>154</v>
      </c>
      <c r="W52" s="16" t="str">
        <f t="shared" si="3"/>
        <v>1154</v>
      </c>
      <c r="X52" s="107">
        <v>77</v>
      </c>
    </row>
    <row r="53" spans="1:24">
      <c r="A53" s="105">
        <v>1</v>
      </c>
      <c r="B53" s="106">
        <v>53</v>
      </c>
      <c r="C53" s="47" t="str">
        <f t="shared" si="5"/>
        <v>153</v>
      </c>
      <c r="D53" s="107">
        <v>53</v>
      </c>
      <c r="E53" s="67">
        <v>3</v>
      </c>
      <c r="F53" s="68">
        <v>68</v>
      </c>
      <c r="G53" s="7" t="str">
        <f t="shared" si="4"/>
        <v>368</v>
      </c>
      <c r="H53" s="69">
        <v>96.332999999999998</v>
      </c>
      <c r="I53" s="51">
        <v>3</v>
      </c>
      <c r="J53" s="51">
        <v>82</v>
      </c>
      <c r="K53" s="12" t="str">
        <f t="shared" si="0"/>
        <v>382</v>
      </c>
      <c r="L53" s="6">
        <v>98.4</v>
      </c>
      <c r="M53" s="56">
        <v>2</v>
      </c>
      <c r="N53" s="98">
        <v>24</v>
      </c>
      <c r="O53" s="8" t="str">
        <f t="shared" si="1"/>
        <v>224</v>
      </c>
      <c r="P53" s="59">
        <v>60.6</v>
      </c>
      <c r="Q53" s="48">
        <v>2</v>
      </c>
      <c r="R53" s="48">
        <v>44</v>
      </c>
      <c r="S53" s="13" t="str">
        <f t="shared" si="2"/>
        <v>244</v>
      </c>
      <c r="T53" s="8">
        <v>74.066999999999993</v>
      </c>
      <c r="U53" s="105">
        <v>1</v>
      </c>
      <c r="V53" s="106">
        <v>153</v>
      </c>
      <c r="W53" s="16" t="str">
        <f t="shared" si="3"/>
        <v>1153</v>
      </c>
      <c r="X53" s="107">
        <v>76.5</v>
      </c>
    </row>
    <row r="54" spans="1:24">
      <c r="A54" s="105">
        <v>1</v>
      </c>
      <c r="B54" s="106">
        <v>52</v>
      </c>
      <c r="C54" s="47" t="str">
        <f t="shared" si="5"/>
        <v>152</v>
      </c>
      <c r="D54" s="107">
        <v>52</v>
      </c>
      <c r="E54" s="67">
        <v>3</v>
      </c>
      <c r="F54" s="68">
        <v>67</v>
      </c>
      <c r="G54" s="7" t="str">
        <f t="shared" si="4"/>
        <v>367</v>
      </c>
      <c r="H54" s="69">
        <v>94.917000000000002</v>
      </c>
      <c r="I54" s="51">
        <v>3</v>
      </c>
      <c r="J54" s="51">
        <v>81</v>
      </c>
      <c r="K54" s="12" t="str">
        <f t="shared" si="0"/>
        <v>381</v>
      </c>
      <c r="L54" s="6">
        <v>97.2</v>
      </c>
      <c r="M54" s="56">
        <v>2</v>
      </c>
      <c r="N54" s="98">
        <v>23</v>
      </c>
      <c r="O54" s="8" t="str">
        <f t="shared" si="1"/>
        <v>223</v>
      </c>
      <c r="P54" s="59">
        <v>58.075000000000003</v>
      </c>
      <c r="Q54" s="48">
        <v>2</v>
      </c>
      <c r="R54" s="48">
        <v>43</v>
      </c>
      <c r="S54" s="13" t="str">
        <f t="shared" si="2"/>
        <v>243</v>
      </c>
      <c r="T54" s="10">
        <v>72.382999999999996</v>
      </c>
      <c r="U54" s="105">
        <v>1</v>
      </c>
      <c r="V54" s="106">
        <v>152</v>
      </c>
      <c r="W54" s="16" t="str">
        <f t="shared" si="3"/>
        <v>1152</v>
      </c>
      <c r="X54" s="107">
        <v>76</v>
      </c>
    </row>
    <row r="55" spans="1:24">
      <c r="A55" s="105">
        <v>1</v>
      </c>
      <c r="B55" s="106">
        <v>51</v>
      </c>
      <c r="C55" s="47" t="str">
        <f t="shared" si="5"/>
        <v>151</v>
      </c>
      <c r="D55" s="107">
        <v>51</v>
      </c>
      <c r="E55" s="67">
        <v>3</v>
      </c>
      <c r="F55" s="68">
        <v>66</v>
      </c>
      <c r="G55" s="7" t="str">
        <f t="shared" si="4"/>
        <v>366</v>
      </c>
      <c r="H55" s="69">
        <v>93.5</v>
      </c>
      <c r="I55" s="51">
        <v>3</v>
      </c>
      <c r="J55" s="51">
        <v>80</v>
      </c>
      <c r="K55" s="12" t="str">
        <f t="shared" si="0"/>
        <v>380</v>
      </c>
      <c r="L55" s="6">
        <v>96</v>
      </c>
      <c r="M55" s="56">
        <v>2</v>
      </c>
      <c r="N55" s="98">
        <v>22</v>
      </c>
      <c r="O55" s="8" t="str">
        <f t="shared" si="1"/>
        <v>222</v>
      </c>
      <c r="P55" s="59">
        <v>55.55</v>
      </c>
      <c r="Q55" s="48">
        <v>2</v>
      </c>
      <c r="R55" s="48">
        <v>42</v>
      </c>
      <c r="S55" s="13" t="str">
        <f t="shared" si="2"/>
        <v>242</v>
      </c>
      <c r="T55" s="10">
        <v>70.7</v>
      </c>
      <c r="U55" s="105">
        <v>1</v>
      </c>
      <c r="V55" s="106">
        <v>151</v>
      </c>
      <c r="W55" s="16" t="str">
        <f t="shared" si="3"/>
        <v>1151</v>
      </c>
      <c r="X55" s="107">
        <v>75.5</v>
      </c>
    </row>
    <row r="56" spans="1:24">
      <c r="A56" s="105">
        <v>1</v>
      </c>
      <c r="B56" s="106">
        <v>50</v>
      </c>
      <c r="C56" s="47" t="str">
        <f t="shared" si="5"/>
        <v>150</v>
      </c>
      <c r="D56" s="107">
        <v>50</v>
      </c>
      <c r="E56" s="67">
        <v>3</v>
      </c>
      <c r="F56" s="68">
        <v>65</v>
      </c>
      <c r="G56" s="7" t="str">
        <f t="shared" si="4"/>
        <v>365</v>
      </c>
      <c r="H56" s="69">
        <v>92.082999999999998</v>
      </c>
      <c r="I56" s="51">
        <v>3</v>
      </c>
      <c r="J56" s="51">
        <v>79</v>
      </c>
      <c r="K56" s="12" t="str">
        <f t="shared" si="0"/>
        <v>379</v>
      </c>
      <c r="L56" s="6">
        <v>94.8</v>
      </c>
      <c r="M56" s="56">
        <v>2</v>
      </c>
      <c r="N56" s="98">
        <v>21</v>
      </c>
      <c r="O56" s="8" t="str">
        <f t="shared" si="1"/>
        <v>221</v>
      </c>
      <c r="P56" s="58">
        <v>53.024999999999999</v>
      </c>
      <c r="Q56" s="48">
        <v>2</v>
      </c>
      <c r="R56" s="48">
        <v>41</v>
      </c>
      <c r="S56" s="13" t="str">
        <f t="shared" si="2"/>
        <v>241</v>
      </c>
      <c r="T56" s="8">
        <v>69.016999999999996</v>
      </c>
      <c r="U56" s="109">
        <v>1</v>
      </c>
      <c r="V56" s="110">
        <v>150</v>
      </c>
      <c r="W56" s="16" t="str">
        <f t="shared" si="3"/>
        <v>1150</v>
      </c>
      <c r="X56" s="112">
        <v>75</v>
      </c>
    </row>
    <row r="57" spans="1:24">
      <c r="A57" s="52">
        <v>2</v>
      </c>
      <c r="B57" s="97">
        <v>100</v>
      </c>
      <c r="C57" s="54" t="str">
        <f>A57&amp;""&amp;B57</f>
        <v>2100</v>
      </c>
      <c r="D57" s="55">
        <v>101</v>
      </c>
      <c r="E57" s="67">
        <v>3</v>
      </c>
      <c r="F57" s="68">
        <v>64</v>
      </c>
      <c r="G57" s="7" t="str">
        <f t="shared" si="4"/>
        <v>364</v>
      </c>
      <c r="H57" s="69">
        <v>90.667000000000002</v>
      </c>
      <c r="I57" s="51">
        <v>3</v>
      </c>
      <c r="J57" s="51">
        <v>78</v>
      </c>
      <c r="K57" s="12" t="str">
        <f t="shared" si="0"/>
        <v>378</v>
      </c>
      <c r="L57" s="6">
        <v>93.6</v>
      </c>
      <c r="M57" s="56">
        <v>2</v>
      </c>
      <c r="N57" s="98">
        <v>20</v>
      </c>
      <c r="O57" s="8" t="str">
        <f t="shared" si="1"/>
        <v>220</v>
      </c>
      <c r="P57" s="59">
        <v>50.5</v>
      </c>
      <c r="Q57" s="48">
        <v>2</v>
      </c>
      <c r="R57" s="48">
        <v>40</v>
      </c>
      <c r="S57" s="13" t="str">
        <f t="shared" si="2"/>
        <v>240</v>
      </c>
      <c r="T57" s="8">
        <v>67.332999999999998</v>
      </c>
      <c r="U57" s="52">
        <v>2</v>
      </c>
      <c r="V57" s="97">
        <v>150</v>
      </c>
      <c r="W57" s="124" t="str">
        <f t="shared" si="3"/>
        <v>2150</v>
      </c>
      <c r="X57" s="55">
        <v>101</v>
      </c>
    </row>
    <row r="58" spans="1:24">
      <c r="A58" s="56">
        <v>2</v>
      </c>
      <c r="B58" s="98">
        <v>99</v>
      </c>
      <c r="C58" s="8" t="str">
        <f>A58&amp;""&amp;B58</f>
        <v>299</v>
      </c>
      <c r="D58" s="59">
        <v>99.99</v>
      </c>
      <c r="E58" s="67">
        <v>3</v>
      </c>
      <c r="F58" s="68">
        <v>63</v>
      </c>
      <c r="G58" s="7" t="str">
        <f t="shared" si="4"/>
        <v>363</v>
      </c>
      <c r="H58" s="69">
        <v>89.25</v>
      </c>
      <c r="I58" s="51">
        <v>3</v>
      </c>
      <c r="J58" s="51">
        <v>77</v>
      </c>
      <c r="K58" s="12" t="str">
        <f t="shared" si="0"/>
        <v>377</v>
      </c>
      <c r="L58" s="6">
        <v>92.4</v>
      </c>
      <c r="M58" s="56">
        <v>2</v>
      </c>
      <c r="N58" s="98">
        <v>19</v>
      </c>
      <c r="O58" s="8" t="str">
        <f t="shared" si="1"/>
        <v>219</v>
      </c>
      <c r="P58" s="59">
        <v>47.975000000000001</v>
      </c>
      <c r="Q58" s="48">
        <v>2</v>
      </c>
      <c r="R58" s="48">
        <v>39</v>
      </c>
      <c r="S58" s="13" t="str">
        <f t="shared" si="2"/>
        <v>239</v>
      </c>
      <c r="T58" s="10">
        <v>65.650000000000006</v>
      </c>
      <c r="U58" s="56">
        <v>2</v>
      </c>
      <c r="V58" s="98">
        <v>149</v>
      </c>
      <c r="W58" s="13" t="str">
        <f t="shared" si="3"/>
        <v>2149</v>
      </c>
      <c r="X58" s="58">
        <v>100.327</v>
      </c>
    </row>
    <row r="59" spans="1:24">
      <c r="A59" s="56">
        <v>2</v>
      </c>
      <c r="B59" s="98">
        <v>98</v>
      </c>
      <c r="C59" s="8" t="str">
        <f t="shared" ref="C59:C122" si="6">A59&amp;""&amp;B59</f>
        <v>298</v>
      </c>
      <c r="D59" s="59">
        <v>98.98</v>
      </c>
      <c r="E59" s="67">
        <v>3</v>
      </c>
      <c r="F59" s="68">
        <v>62</v>
      </c>
      <c r="G59" s="7" t="str">
        <f t="shared" si="4"/>
        <v>362</v>
      </c>
      <c r="H59" s="69">
        <v>87.832999999999998</v>
      </c>
      <c r="I59" s="51">
        <v>3</v>
      </c>
      <c r="J59" s="51">
        <v>76</v>
      </c>
      <c r="K59" s="12" t="str">
        <f t="shared" si="0"/>
        <v>376</v>
      </c>
      <c r="L59" s="6">
        <v>91.2</v>
      </c>
      <c r="M59" s="56">
        <v>2</v>
      </c>
      <c r="N59" s="98">
        <v>18</v>
      </c>
      <c r="O59" s="8" t="str">
        <f t="shared" si="1"/>
        <v>218</v>
      </c>
      <c r="P59" s="59">
        <v>45.45</v>
      </c>
      <c r="Q59" s="48">
        <v>2</v>
      </c>
      <c r="R59" s="48">
        <v>38</v>
      </c>
      <c r="S59" s="13" t="str">
        <f t="shared" si="2"/>
        <v>238</v>
      </c>
      <c r="T59" s="8">
        <v>63.966999999999999</v>
      </c>
      <c r="U59" s="56">
        <v>2</v>
      </c>
      <c r="V59" s="98">
        <v>148</v>
      </c>
      <c r="W59" s="13" t="str">
        <f t="shared" si="3"/>
        <v>2148</v>
      </c>
      <c r="X59" s="58">
        <v>99.653000000000006</v>
      </c>
    </row>
    <row r="60" spans="1:24">
      <c r="A60" s="56">
        <v>2</v>
      </c>
      <c r="B60" s="98">
        <v>97</v>
      </c>
      <c r="C60" s="8" t="str">
        <f t="shared" si="6"/>
        <v>297</v>
      </c>
      <c r="D60" s="59">
        <v>97.97</v>
      </c>
      <c r="E60" s="67">
        <v>3</v>
      </c>
      <c r="F60" s="68">
        <v>61</v>
      </c>
      <c r="G60" s="7" t="str">
        <f t="shared" si="4"/>
        <v>361</v>
      </c>
      <c r="H60" s="69">
        <v>86.417000000000002</v>
      </c>
      <c r="I60" s="51">
        <v>3</v>
      </c>
      <c r="J60" s="51">
        <v>75</v>
      </c>
      <c r="K60" s="12" t="str">
        <f t="shared" si="0"/>
        <v>375</v>
      </c>
      <c r="L60" s="6">
        <v>90</v>
      </c>
      <c r="M60" s="56">
        <v>2</v>
      </c>
      <c r="N60" s="98">
        <v>17</v>
      </c>
      <c r="O60" s="8" t="str">
        <f t="shared" si="1"/>
        <v>217</v>
      </c>
      <c r="P60" s="58">
        <v>42.924999999999997</v>
      </c>
      <c r="Q60" s="48">
        <v>2</v>
      </c>
      <c r="R60" s="48">
        <v>37</v>
      </c>
      <c r="S60" s="13" t="str">
        <f t="shared" si="2"/>
        <v>237</v>
      </c>
      <c r="T60" s="8">
        <v>62.283000000000001</v>
      </c>
      <c r="U60" s="56">
        <v>2</v>
      </c>
      <c r="V60" s="98">
        <v>147</v>
      </c>
      <c r="W60" s="13" t="str">
        <f t="shared" si="3"/>
        <v>2147</v>
      </c>
      <c r="X60" s="59">
        <v>98.98</v>
      </c>
    </row>
    <row r="61" spans="1:24">
      <c r="A61" s="56">
        <v>2</v>
      </c>
      <c r="B61" s="98">
        <v>96</v>
      </c>
      <c r="C61" s="8" t="str">
        <f t="shared" si="6"/>
        <v>296</v>
      </c>
      <c r="D61" s="59">
        <v>96.96</v>
      </c>
      <c r="E61" s="67">
        <v>3</v>
      </c>
      <c r="F61" s="68">
        <v>60</v>
      </c>
      <c r="G61" s="7" t="str">
        <f t="shared" si="4"/>
        <v>360</v>
      </c>
      <c r="H61" s="69">
        <v>85</v>
      </c>
      <c r="I61" s="51">
        <v>3</v>
      </c>
      <c r="J61" s="51">
        <v>74</v>
      </c>
      <c r="K61" s="12" t="str">
        <f t="shared" si="0"/>
        <v>374</v>
      </c>
      <c r="L61" s="6">
        <v>88.8</v>
      </c>
      <c r="M61" s="56">
        <v>2</v>
      </c>
      <c r="N61" s="98">
        <v>16</v>
      </c>
      <c r="O61" s="8" t="str">
        <f t="shared" si="1"/>
        <v>216</v>
      </c>
      <c r="P61" s="59">
        <v>40.4</v>
      </c>
      <c r="Q61" s="48">
        <v>2</v>
      </c>
      <c r="R61" s="48">
        <v>36</v>
      </c>
      <c r="S61" s="13" t="str">
        <f t="shared" si="2"/>
        <v>236</v>
      </c>
      <c r="T61" s="10">
        <v>60.6</v>
      </c>
      <c r="U61" s="56">
        <v>2</v>
      </c>
      <c r="V61" s="98">
        <v>146</v>
      </c>
      <c r="W61" s="13" t="str">
        <f t="shared" si="3"/>
        <v>2146</v>
      </c>
      <c r="X61" s="58">
        <v>98.307000000000002</v>
      </c>
    </row>
    <row r="62" spans="1:24">
      <c r="A62" s="56">
        <v>2</v>
      </c>
      <c r="B62" s="98">
        <v>95</v>
      </c>
      <c r="C62" s="8" t="str">
        <f t="shared" si="6"/>
        <v>295</v>
      </c>
      <c r="D62" s="59">
        <v>95.95</v>
      </c>
      <c r="E62" s="67">
        <v>3</v>
      </c>
      <c r="F62" s="68">
        <v>59</v>
      </c>
      <c r="G62" s="7" t="str">
        <f t="shared" si="4"/>
        <v>359</v>
      </c>
      <c r="H62" s="69">
        <v>83.582999999999998</v>
      </c>
      <c r="I62" s="51">
        <v>3</v>
      </c>
      <c r="J62" s="51">
        <v>73</v>
      </c>
      <c r="K62" s="12" t="str">
        <f t="shared" si="0"/>
        <v>373</v>
      </c>
      <c r="L62" s="6">
        <v>87.6</v>
      </c>
      <c r="M62" s="56">
        <v>2</v>
      </c>
      <c r="N62" s="98">
        <v>15</v>
      </c>
      <c r="O62" s="8" t="str">
        <f t="shared" si="1"/>
        <v>215</v>
      </c>
      <c r="P62" s="58">
        <v>37.875</v>
      </c>
      <c r="Q62" s="48">
        <v>2</v>
      </c>
      <c r="R62" s="48">
        <v>35</v>
      </c>
      <c r="S62" s="13" t="str">
        <f t="shared" si="2"/>
        <v>235</v>
      </c>
      <c r="T62" s="8">
        <v>58.917000000000002</v>
      </c>
      <c r="U62" s="56">
        <v>2</v>
      </c>
      <c r="V62" s="98">
        <v>145</v>
      </c>
      <c r="W62" s="13" t="str">
        <f t="shared" si="3"/>
        <v>2145</v>
      </c>
      <c r="X62" s="58">
        <v>97.632999999999996</v>
      </c>
    </row>
    <row r="63" spans="1:24">
      <c r="A63" s="56">
        <v>2</v>
      </c>
      <c r="B63" s="98">
        <v>94</v>
      </c>
      <c r="C63" s="8" t="str">
        <f t="shared" si="6"/>
        <v>294</v>
      </c>
      <c r="D63" s="59">
        <v>94.94</v>
      </c>
      <c r="E63" s="67">
        <v>3</v>
      </c>
      <c r="F63" s="68">
        <v>58</v>
      </c>
      <c r="G63" s="7" t="str">
        <f t="shared" si="4"/>
        <v>358</v>
      </c>
      <c r="H63" s="69">
        <v>82.167000000000002</v>
      </c>
      <c r="I63" s="51">
        <v>3</v>
      </c>
      <c r="J63" s="51">
        <v>72</v>
      </c>
      <c r="K63" s="12" t="str">
        <f t="shared" si="0"/>
        <v>372</v>
      </c>
      <c r="L63" s="6">
        <v>86.4</v>
      </c>
      <c r="M63" s="56">
        <v>2</v>
      </c>
      <c r="N63" s="98">
        <v>14</v>
      </c>
      <c r="O63" s="8" t="str">
        <f t="shared" si="1"/>
        <v>214</v>
      </c>
      <c r="P63" s="59">
        <v>35.35</v>
      </c>
      <c r="Q63" s="48">
        <v>2</v>
      </c>
      <c r="R63" s="48">
        <v>34</v>
      </c>
      <c r="S63" s="13" t="str">
        <f t="shared" si="2"/>
        <v>234</v>
      </c>
      <c r="T63" s="8">
        <v>57.232999999999997</v>
      </c>
      <c r="U63" s="56">
        <v>2</v>
      </c>
      <c r="V63" s="98">
        <v>144</v>
      </c>
      <c r="W63" s="13" t="str">
        <f t="shared" si="3"/>
        <v>2144</v>
      </c>
      <c r="X63" s="59">
        <v>96.96</v>
      </c>
    </row>
    <row r="64" spans="1:24">
      <c r="A64" s="56">
        <v>2</v>
      </c>
      <c r="B64" s="98">
        <v>93</v>
      </c>
      <c r="C64" s="8" t="str">
        <f t="shared" si="6"/>
        <v>293</v>
      </c>
      <c r="D64" s="59">
        <v>93.93</v>
      </c>
      <c r="E64" s="67">
        <v>3</v>
      </c>
      <c r="F64" s="68">
        <v>57</v>
      </c>
      <c r="G64" s="7" t="str">
        <f t="shared" si="4"/>
        <v>357</v>
      </c>
      <c r="H64" s="69">
        <v>80.75</v>
      </c>
      <c r="I64" s="51">
        <v>3</v>
      </c>
      <c r="J64" s="51">
        <v>71</v>
      </c>
      <c r="K64" s="12" t="str">
        <f t="shared" si="0"/>
        <v>371</v>
      </c>
      <c r="L64" s="6">
        <v>85.2</v>
      </c>
      <c r="M64" s="56">
        <v>2</v>
      </c>
      <c r="N64" s="98">
        <v>13</v>
      </c>
      <c r="O64" s="8" t="str">
        <f t="shared" si="1"/>
        <v>213</v>
      </c>
      <c r="P64" s="59">
        <v>32.825000000000003</v>
      </c>
      <c r="Q64" s="48">
        <v>2</v>
      </c>
      <c r="R64" s="48">
        <v>33</v>
      </c>
      <c r="S64" s="13" t="str">
        <f t="shared" si="2"/>
        <v>233</v>
      </c>
      <c r="T64" s="10">
        <v>55.55</v>
      </c>
      <c r="U64" s="56">
        <v>2</v>
      </c>
      <c r="V64" s="98">
        <v>143</v>
      </c>
      <c r="W64" s="13" t="str">
        <f t="shared" si="3"/>
        <v>2143</v>
      </c>
      <c r="X64" s="58">
        <v>96.287000000000006</v>
      </c>
    </row>
    <row r="65" spans="1:24">
      <c r="A65" s="56">
        <v>2</v>
      </c>
      <c r="B65" s="98">
        <v>92</v>
      </c>
      <c r="C65" s="8" t="str">
        <f t="shared" si="6"/>
        <v>292</v>
      </c>
      <c r="D65" s="59">
        <v>92.92</v>
      </c>
      <c r="E65" s="67">
        <v>3</v>
      </c>
      <c r="F65" s="68">
        <v>56</v>
      </c>
      <c r="G65" s="7" t="str">
        <f t="shared" si="4"/>
        <v>356</v>
      </c>
      <c r="H65" s="69">
        <v>79.332999999999998</v>
      </c>
      <c r="I65" s="51">
        <v>3</v>
      </c>
      <c r="J65" s="51">
        <v>70</v>
      </c>
      <c r="K65" s="12" t="str">
        <f t="shared" si="0"/>
        <v>370</v>
      </c>
      <c r="L65" s="6">
        <v>84</v>
      </c>
      <c r="M65" s="56">
        <v>2</v>
      </c>
      <c r="N65" s="98">
        <v>12</v>
      </c>
      <c r="O65" s="8" t="str">
        <f t="shared" si="1"/>
        <v>212</v>
      </c>
      <c r="P65" s="59">
        <v>30.3</v>
      </c>
      <c r="Q65" s="48">
        <v>2</v>
      </c>
      <c r="R65" s="48">
        <v>32</v>
      </c>
      <c r="S65" s="13" t="str">
        <f t="shared" si="2"/>
        <v>232</v>
      </c>
      <c r="T65" s="8">
        <v>53.866999999999997</v>
      </c>
      <c r="U65" s="56">
        <v>2</v>
      </c>
      <c r="V65" s="98">
        <v>142</v>
      </c>
      <c r="W65" s="13" t="str">
        <f t="shared" si="3"/>
        <v>2142</v>
      </c>
      <c r="X65" s="58">
        <v>95.613</v>
      </c>
    </row>
    <row r="66" spans="1:24">
      <c r="A66" s="56">
        <v>2</v>
      </c>
      <c r="B66" s="98">
        <v>91</v>
      </c>
      <c r="C66" s="8" t="str">
        <f t="shared" si="6"/>
        <v>291</v>
      </c>
      <c r="D66" s="59">
        <v>91.91</v>
      </c>
      <c r="E66" s="67">
        <v>3</v>
      </c>
      <c r="F66" s="68">
        <v>55</v>
      </c>
      <c r="G66" s="7" t="str">
        <f t="shared" si="4"/>
        <v>355</v>
      </c>
      <c r="H66" s="69">
        <v>77.917000000000002</v>
      </c>
      <c r="I66" s="51">
        <v>3</v>
      </c>
      <c r="J66" s="51">
        <v>69</v>
      </c>
      <c r="K66" s="12" t="str">
        <f t="shared" si="0"/>
        <v>369</v>
      </c>
      <c r="L66" s="6">
        <v>82.8</v>
      </c>
      <c r="M66" s="56">
        <v>2</v>
      </c>
      <c r="N66" s="98">
        <v>11</v>
      </c>
      <c r="O66" s="8" t="str">
        <f t="shared" si="1"/>
        <v>211</v>
      </c>
      <c r="P66" s="58">
        <v>27.774999999999999</v>
      </c>
      <c r="Q66" s="48">
        <v>2</v>
      </c>
      <c r="R66" s="48">
        <v>31</v>
      </c>
      <c r="S66" s="13" t="str">
        <f t="shared" si="2"/>
        <v>231</v>
      </c>
      <c r="T66" s="8">
        <v>52.183</v>
      </c>
      <c r="U66" s="56">
        <v>2</v>
      </c>
      <c r="V66" s="98">
        <v>141</v>
      </c>
      <c r="W66" s="13" t="str">
        <f t="shared" si="3"/>
        <v>2141</v>
      </c>
      <c r="X66" s="59">
        <v>94.94</v>
      </c>
    </row>
    <row r="67" spans="1:24">
      <c r="A67" s="56">
        <v>2</v>
      </c>
      <c r="B67" s="98">
        <v>90</v>
      </c>
      <c r="C67" s="8" t="str">
        <f t="shared" si="6"/>
        <v>290</v>
      </c>
      <c r="D67" s="59">
        <v>90.9</v>
      </c>
      <c r="E67" s="67">
        <v>3</v>
      </c>
      <c r="F67" s="68">
        <v>54</v>
      </c>
      <c r="G67" s="7" t="str">
        <f t="shared" si="4"/>
        <v>354</v>
      </c>
      <c r="H67" s="69">
        <v>76.5</v>
      </c>
      <c r="I67" s="51">
        <v>3</v>
      </c>
      <c r="J67" s="51">
        <v>68</v>
      </c>
      <c r="K67" s="12" t="str">
        <f t="shared" si="0"/>
        <v>368</v>
      </c>
      <c r="L67" s="6">
        <v>81.599999999999994</v>
      </c>
      <c r="M67" s="60">
        <v>2</v>
      </c>
      <c r="N67" s="99">
        <v>10</v>
      </c>
      <c r="O67" s="62" t="str">
        <f t="shared" si="1"/>
        <v>210</v>
      </c>
      <c r="P67" s="100">
        <v>25.25</v>
      </c>
      <c r="Q67" s="48">
        <v>2</v>
      </c>
      <c r="R67" s="48">
        <v>30</v>
      </c>
      <c r="S67" s="13" t="str">
        <f t="shared" si="2"/>
        <v>230</v>
      </c>
      <c r="T67" s="10">
        <v>50.5</v>
      </c>
      <c r="U67" s="56">
        <v>2</v>
      </c>
      <c r="V67" s="98">
        <v>140</v>
      </c>
      <c r="W67" s="13" t="str">
        <f t="shared" si="3"/>
        <v>2140</v>
      </c>
      <c r="X67" s="58">
        <v>94.266999999999996</v>
      </c>
    </row>
    <row r="68" spans="1:24">
      <c r="A68" s="56">
        <v>2</v>
      </c>
      <c r="B68" s="98">
        <v>89</v>
      </c>
      <c r="C68" s="8" t="str">
        <f t="shared" si="6"/>
        <v>289</v>
      </c>
      <c r="D68" s="59">
        <v>89.89</v>
      </c>
      <c r="E68" s="67">
        <v>3</v>
      </c>
      <c r="F68" s="68">
        <v>53</v>
      </c>
      <c r="G68" s="7" t="str">
        <f t="shared" si="4"/>
        <v>353</v>
      </c>
      <c r="H68" s="69">
        <v>75.082999999999998</v>
      </c>
      <c r="I68" s="51">
        <v>3</v>
      </c>
      <c r="J68" s="51">
        <v>67</v>
      </c>
      <c r="K68" s="12" t="str">
        <f t="shared" si="0"/>
        <v>367</v>
      </c>
      <c r="L68" s="6">
        <v>80.400000000000006</v>
      </c>
      <c r="M68" s="63">
        <v>3</v>
      </c>
      <c r="N68" s="94">
        <v>40</v>
      </c>
      <c r="O68" s="65" t="str">
        <f t="shared" si="1"/>
        <v>340</v>
      </c>
      <c r="P68" s="66">
        <v>102</v>
      </c>
      <c r="Q68" s="63">
        <v>3</v>
      </c>
      <c r="R68" s="94">
        <v>60</v>
      </c>
      <c r="S68" s="65" t="str">
        <f t="shared" si="2"/>
        <v>360</v>
      </c>
      <c r="T68" s="66">
        <v>102</v>
      </c>
      <c r="U68" s="56">
        <v>2</v>
      </c>
      <c r="V68" s="98">
        <v>139</v>
      </c>
      <c r="W68" s="13" t="str">
        <f t="shared" si="3"/>
        <v>2139</v>
      </c>
      <c r="X68" s="58">
        <v>93.593000000000004</v>
      </c>
    </row>
    <row r="69" spans="1:24">
      <c r="A69" s="56">
        <v>2</v>
      </c>
      <c r="B69" s="98">
        <v>88</v>
      </c>
      <c r="C69" s="8" t="str">
        <f t="shared" si="6"/>
        <v>288</v>
      </c>
      <c r="D69" s="59">
        <v>88.88</v>
      </c>
      <c r="E69" s="67">
        <v>3</v>
      </c>
      <c r="F69" s="68">
        <v>52</v>
      </c>
      <c r="G69" s="7" t="str">
        <f t="shared" si="4"/>
        <v>352</v>
      </c>
      <c r="H69" s="69">
        <v>73.667000000000002</v>
      </c>
      <c r="I69" s="51">
        <v>3</v>
      </c>
      <c r="J69" s="51">
        <v>66</v>
      </c>
      <c r="K69" s="12" t="str">
        <f t="shared" si="0"/>
        <v>366</v>
      </c>
      <c r="L69" s="6">
        <v>79.2</v>
      </c>
      <c r="M69" s="67">
        <v>3</v>
      </c>
      <c r="N69" s="95">
        <v>39</v>
      </c>
      <c r="O69" s="7" t="str">
        <f t="shared" si="1"/>
        <v>339</v>
      </c>
      <c r="P69" s="69">
        <v>99.45</v>
      </c>
      <c r="Q69" s="51">
        <v>3</v>
      </c>
      <c r="R69" s="51">
        <v>59</v>
      </c>
      <c r="S69" s="12" t="str">
        <f t="shared" si="2"/>
        <v>359</v>
      </c>
      <c r="T69" s="11">
        <v>100.3</v>
      </c>
      <c r="U69" s="56">
        <v>2</v>
      </c>
      <c r="V69" s="98">
        <v>138</v>
      </c>
      <c r="W69" s="13" t="str">
        <f t="shared" si="3"/>
        <v>2138</v>
      </c>
      <c r="X69" s="59">
        <v>92.92</v>
      </c>
    </row>
    <row r="70" spans="1:24">
      <c r="A70" s="56">
        <v>2</v>
      </c>
      <c r="B70" s="98">
        <v>87</v>
      </c>
      <c r="C70" s="8" t="str">
        <f t="shared" si="6"/>
        <v>287</v>
      </c>
      <c r="D70" s="59">
        <v>87.87</v>
      </c>
      <c r="E70" s="67">
        <v>3</v>
      </c>
      <c r="F70" s="68">
        <v>51</v>
      </c>
      <c r="G70" s="7" t="str">
        <f t="shared" si="4"/>
        <v>351</v>
      </c>
      <c r="H70" s="69">
        <v>72.25</v>
      </c>
      <c r="I70" s="51">
        <v>3</v>
      </c>
      <c r="J70" s="51">
        <v>65</v>
      </c>
      <c r="K70" s="12" t="str">
        <f t="shared" si="0"/>
        <v>365</v>
      </c>
      <c r="L70" s="6">
        <v>78</v>
      </c>
      <c r="M70" s="67">
        <v>3</v>
      </c>
      <c r="N70" s="95">
        <v>38</v>
      </c>
      <c r="O70" s="7" t="str">
        <f t="shared" si="1"/>
        <v>338</v>
      </c>
      <c r="P70" s="69">
        <v>96.9</v>
      </c>
      <c r="Q70" s="51">
        <v>3</v>
      </c>
      <c r="R70" s="51">
        <v>58</v>
      </c>
      <c r="S70" s="12" t="str">
        <f t="shared" si="2"/>
        <v>358</v>
      </c>
      <c r="T70" s="11">
        <v>98.6</v>
      </c>
      <c r="U70" s="56">
        <v>2</v>
      </c>
      <c r="V70" s="98">
        <v>137</v>
      </c>
      <c r="W70" s="13" t="str">
        <f t="shared" si="3"/>
        <v>2137</v>
      </c>
      <c r="X70" s="58">
        <v>92.247</v>
      </c>
    </row>
    <row r="71" spans="1:24">
      <c r="A71" s="56">
        <v>2</v>
      </c>
      <c r="B71" s="98">
        <v>86</v>
      </c>
      <c r="C71" s="8" t="str">
        <f t="shared" si="6"/>
        <v>286</v>
      </c>
      <c r="D71" s="59">
        <v>86.86</v>
      </c>
      <c r="E71" s="67">
        <v>3</v>
      </c>
      <c r="F71" s="68">
        <v>50</v>
      </c>
      <c r="G71" s="7" t="str">
        <f t="shared" si="4"/>
        <v>350</v>
      </c>
      <c r="H71" s="69">
        <v>70.832999999999998</v>
      </c>
      <c r="I71" s="51">
        <v>3</v>
      </c>
      <c r="J71" s="51">
        <v>64</v>
      </c>
      <c r="K71" s="12" t="str">
        <f t="shared" ref="K71:K134" si="7">I71&amp;""&amp;J71</f>
        <v>364</v>
      </c>
      <c r="L71" s="6">
        <v>76.8</v>
      </c>
      <c r="M71" s="67">
        <v>3</v>
      </c>
      <c r="N71" s="95">
        <v>37</v>
      </c>
      <c r="O71" s="7" t="str">
        <f t="shared" ref="O71:O100" si="8">M71&amp;""&amp;N71</f>
        <v>337</v>
      </c>
      <c r="P71" s="69">
        <v>94.35</v>
      </c>
      <c r="Q71" s="51">
        <v>3</v>
      </c>
      <c r="R71" s="51">
        <v>57</v>
      </c>
      <c r="S71" s="12" t="str">
        <f t="shared" ref="S71:S129" si="9">Q71&amp;""&amp;R71</f>
        <v>357</v>
      </c>
      <c r="T71" s="6">
        <v>96.9</v>
      </c>
      <c r="U71" s="56">
        <v>2</v>
      </c>
      <c r="V71" s="98">
        <v>136</v>
      </c>
      <c r="W71" s="13" t="str">
        <f t="shared" ref="W71:W134" si="10">U71&amp;""&amp;V71</f>
        <v>2136</v>
      </c>
      <c r="X71" s="58">
        <v>91.572999999999993</v>
      </c>
    </row>
    <row r="72" spans="1:24">
      <c r="A72" s="56">
        <v>2</v>
      </c>
      <c r="B72" s="98">
        <v>85</v>
      </c>
      <c r="C72" s="8" t="str">
        <f t="shared" si="6"/>
        <v>285</v>
      </c>
      <c r="D72" s="59">
        <v>85.85</v>
      </c>
      <c r="E72" s="67">
        <v>3</v>
      </c>
      <c r="F72" s="68">
        <v>49</v>
      </c>
      <c r="G72" s="7" t="str">
        <f t="shared" ref="G72:G134" si="11">E72&amp;""&amp;F72</f>
        <v>349</v>
      </c>
      <c r="H72" s="69">
        <v>69.417000000000002</v>
      </c>
      <c r="I72" s="51">
        <v>3</v>
      </c>
      <c r="J72" s="51">
        <v>63</v>
      </c>
      <c r="K72" s="12" t="str">
        <f t="shared" si="7"/>
        <v>363</v>
      </c>
      <c r="L72" s="6">
        <v>75.599999999999994</v>
      </c>
      <c r="M72" s="67">
        <v>3</v>
      </c>
      <c r="N72" s="95">
        <v>36</v>
      </c>
      <c r="O72" s="7" t="str">
        <f t="shared" si="8"/>
        <v>336</v>
      </c>
      <c r="P72" s="69">
        <v>91.8</v>
      </c>
      <c r="Q72" s="51">
        <v>3</v>
      </c>
      <c r="R72" s="51">
        <v>56</v>
      </c>
      <c r="S72" s="12" t="str">
        <f t="shared" si="9"/>
        <v>356</v>
      </c>
      <c r="T72" s="6">
        <v>95.2</v>
      </c>
      <c r="U72" s="56">
        <v>2</v>
      </c>
      <c r="V72" s="98">
        <v>135</v>
      </c>
      <c r="W72" s="13" t="str">
        <f t="shared" si="10"/>
        <v>2135</v>
      </c>
      <c r="X72" s="59">
        <v>90.9</v>
      </c>
    </row>
    <row r="73" spans="1:24">
      <c r="A73" s="56">
        <v>2</v>
      </c>
      <c r="B73" s="98">
        <v>84</v>
      </c>
      <c r="C73" s="8" t="str">
        <f t="shared" si="6"/>
        <v>284</v>
      </c>
      <c r="D73" s="59">
        <v>84.84</v>
      </c>
      <c r="E73" s="67">
        <v>3</v>
      </c>
      <c r="F73" s="68">
        <v>48</v>
      </c>
      <c r="G73" s="7" t="str">
        <f t="shared" si="11"/>
        <v>348</v>
      </c>
      <c r="H73" s="69">
        <v>68</v>
      </c>
      <c r="I73" s="51">
        <v>3</v>
      </c>
      <c r="J73" s="51">
        <v>62</v>
      </c>
      <c r="K73" s="12" t="str">
        <f t="shared" si="7"/>
        <v>362</v>
      </c>
      <c r="L73" s="6">
        <v>74.400000000000006</v>
      </c>
      <c r="M73" s="67">
        <v>3</v>
      </c>
      <c r="N73" s="95">
        <v>35</v>
      </c>
      <c r="O73" s="7" t="str">
        <f t="shared" si="8"/>
        <v>335</v>
      </c>
      <c r="P73" s="69">
        <v>89.25</v>
      </c>
      <c r="Q73" s="51">
        <v>3</v>
      </c>
      <c r="R73" s="51">
        <v>55</v>
      </c>
      <c r="S73" s="12" t="str">
        <f t="shared" si="9"/>
        <v>355</v>
      </c>
      <c r="T73" s="6">
        <v>93.5</v>
      </c>
      <c r="U73" s="56">
        <v>2</v>
      </c>
      <c r="V73" s="98">
        <v>134</v>
      </c>
      <c r="W73" s="13" t="str">
        <f t="shared" si="10"/>
        <v>2134</v>
      </c>
      <c r="X73" s="58">
        <v>90.227000000000004</v>
      </c>
    </row>
    <row r="74" spans="1:24">
      <c r="A74" s="56">
        <v>2</v>
      </c>
      <c r="B74" s="98">
        <v>83</v>
      </c>
      <c r="C74" s="8" t="str">
        <f t="shared" si="6"/>
        <v>283</v>
      </c>
      <c r="D74" s="59">
        <v>83.83</v>
      </c>
      <c r="E74" s="67">
        <v>3</v>
      </c>
      <c r="F74" s="68">
        <v>47</v>
      </c>
      <c r="G74" s="7" t="str">
        <f t="shared" si="11"/>
        <v>347</v>
      </c>
      <c r="H74" s="69">
        <v>66.582999999999998</v>
      </c>
      <c r="I74" s="51">
        <v>3</v>
      </c>
      <c r="J74" s="51">
        <v>61</v>
      </c>
      <c r="K74" s="12" t="str">
        <f t="shared" si="7"/>
        <v>361</v>
      </c>
      <c r="L74" s="6">
        <v>73.2</v>
      </c>
      <c r="M74" s="67">
        <v>3</v>
      </c>
      <c r="N74" s="95">
        <v>34</v>
      </c>
      <c r="O74" s="7" t="str">
        <f t="shared" si="8"/>
        <v>334</v>
      </c>
      <c r="P74" s="69">
        <v>86.7</v>
      </c>
      <c r="Q74" s="51">
        <v>3</v>
      </c>
      <c r="R74" s="51">
        <v>54</v>
      </c>
      <c r="S74" s="12" t="str">
        <f t="shared" si="9"/>
        <v>354</v>
      </c>
      <c r="T74" s="6">
        <v>91.8</v>
      </c>
      <c r="U74" s="56">
        <v>2</v>
      </c>
      <c r="V74" s="98">
        <v>133</v>
      </c>
      <c r="W74" s="13" t="str">
        <f t="shared" si="10"/>
        <v>2133</v>
      </c>
      <c r="X74" s="59">
        <v>89.552999999999997</v>
      </c>
    </row>
    <row r="75" spans="1:24">
      <c r="A75" s="56">
        <v>2</v>
      </c>
      <c r="B75" s="98">
        <v>82</v>
      </c>
      <c r="C75" s="8" t="str">
        <f t="shared" si="6"/>
        <v>282</v>
      </c>
      <c r="D75" s="59">
        <v>82.82</v>
      </c>
      <c r="E75" s="67">
        <v>3</v>
      </c>
      <c r="F75" s="68">
        <v>46</v>
      </c>
      <c r="G75" s="7" t="str">
        <f t="shared" si="11"/>
        <v>346</v>
      </c>
      <c r="H75" s="69">
        <v>65.167000000000002</v>
      </c>
      <c r="I75" s="51">
        <v>3</v>
      </c>
      <c r="J75" s="51">
        <v>60</v>
      </c>
      <c r="K75" s="12" t="str">
        <f t="shared" si="7"/>
        <v>360</v>
      </c>
      <c r="L75" s="6">
        <v>72</v>
      </c>
      <c r="M75" s="67">
        <v>3</v>
      </c>
      <c r="N75" s="95">
        <v>33</v>
      </c>
      <c r="O75" s="7" t="str">
        <f t="shared" si="8"/>
        <v>333</v>
      </c>
      <c r="P75" s="69">
        <v>84.15</v>
      </c>
      <c r="Q75" s="51">
        <v>3</v>
      </c>
      <c r="R75" s="51">
        <v>53</v>
      </c>
      <c r="S75" s="12" t="str">
        <f t="shared" si="9"/>
        <v>353</v>
      </c>
      <c r="T75" s="6">
        <v>90.1</v>
      </c>
      <c r="U75" s="56">
        <v>2</v>
      </c>
      <c r="V75" s="98">
        <v>132</v>
      </c>
      <c r="W75" s="13" t="str">
        <f t="shared" si="10"/>
        <v>2132</v>
      </c>
      <c r="X75" s="59">
        <v>88.88</v>
      </c>
    </row>
    <row r="76" spans="1:24">
      <c r="A76" s="56">
        <v>2</v>
      </c>
      <c r="B76" s="98">
        <v>81</v>
      </c>
      <c r="C76" s="8" t="str">
        <f t="shared" si="6"/>
        <v>281</v>
      </c>
      <c r="D76" s="59">
        <v>81.81</v>
      </c>
      <c r="E76" s="67">
        <v>3</v>
      </c>
      <c r="F76" s="68">
        <v>45</v>
      </c>
      <c r="G76" s="7" t="str">
        <f t="shared" si="11"/>
        <v>345</v>
      </c>
      <c r="H76" s="69">
        <v>63.75</v>
      </c>
      <c r="I76" s="51">
        <v>3</v>
      </c>
      <c r="J76" s="51">
        <v>59</v>
      </c>
      <c r="K76" s="12" t="str">
        <f t="shared" si="7"/>
        <v>359</v>
      </c>
      <c r="L76" s="6">
        <v>70.8</v>
      </c>
      <c r="M76" s="67">
        <v>3</v>
      </c>
      <c r="N76" s="95">
        <v>32</v>
      </c>
      <c r="O76" s="7" t="str">
        <f t="shared" si="8"/>
        <v>332</v>
      </c>
      <c r="P76" s="69">
        <v>81.599999999999994</v>
      </c>
      <c r="Q76" s="51">
        <v>3</v>
      </c>
      <c r="R76" s="51">
        <v>52</v>
      </c>
      <c r="S76" s="12" t="str">
        <f t="shared" si="9"/>
        <v>352</v>
      </c>
      <c r="T76" s="6">
        <v>88.4</v>
      </c>
      <c r="U76" s="56">
        <v>2</v>
      </c>
      <c r="V76" s="98">
        <v>131</v>
      </c>
      <c r="W76" s="13" t="str">
        <f t="shared" si="10"/>
        <v>2131</v>
      </c>
      <c r="X76" s="58">
        <v>88.206999999999994</v>
      </c>
    </row>
    <row r="77" spans="1:24">
      <c r="A77" s="56">
        <v>2</v>
      </c>
      <c r="B77" s="98">
        <v>80</v>
      </c>
      <c r="C77" s="8" t="str">
        <f t="shared" si="6"/>
        <v>280</v>
      </c>
      <c r="D77" s="59">
        <v>80.8</v>
      </c>
      <c r="E77" s="67">
        <v>3</v>
      </c>
      <c r="F77" s="68">
        <v>44</v>
      </c>
      <c r="G77" s="7" t="str">
        <f t="shared" si="11"/>
        <v>344</v>
      </c>
      <c r="H77" s="69">
        <v>62.332999999999998</v>
      </c>
      <c r="I77" s="51">
        <v>3</v>
      </c>
      <c r="J77" s="51">
        <v>58</v>
      </c>
      <c r="K77" s="12" t="str">
        <f t="shared" si="7"/>
        <v>358</v>
      </c>
      <c r="L77" s="6">
        <v>69.599999999999994</v>
      </c>
      <c r="M77" s="67">
        <v>3</v>
      </c>
      <c r="N77" s="95">
        <v>31</v>
      </c>
      <c r="O77" s="7" t="str">
        <f t="shared" si="8"/>
        <v>331</v>
      </c>
      <c r="P77" s="69">
        <v>79.05</v>
      </c>
      <c r="Q77" s="51">
        <v>3</v>
      </c>
      <c r="R77" s="51">
        <v>51</v>
      </c>
      <c r="S77" s="12" t="str">
        <f t="shared" si="9"/>
        <v>351</v>
      </c>
      <c r="T77" s="6">
        <v>86.7</v>
      </c>
      <c r="U77" s="56">
        <v>2</v>
      </c>
      <c r="V77" s="98">
        <v>130</v>
      </c>
      <c r="W77" s="13" t="str">
        <f t="shared" si="10"/>
        <v>2130</v>
      </c>
      <c r="X77" s="58">
        <v>87.533000000000001</v>
      </c>
    </row>
    <row r="78" spans="1:24">
      <c r="A78" s="56">
        <v>2</v>
      </c>
      <c r="B78" s="98">
        <v>79</v>
      </c>
      <c r="C78" s="8" t="str">
        <f t="shared" si="6"/>
        <v>279</v>
      </c>
      <c r="D78" s="59">
        <v>79.790000000000006</v>
      </c>
      <c r="E78" s="67">
        <v>3</v>
      </c>
      <c r="F78" s="68">
        <v>43</v>
      </c>
      <c r="G78" s="7" t="str">
        <f t="shared" si="11"/>
        <v>343</v>
      </c>
      <c r="H78" s="69">
        <v>60.917000000000002</v>
      </c>
      <c r="I78" s="51">
        <v>3</v>
      </c>
      <c r="J78" s="51">
        <v>57</v>
      </c>
      <c r="K78" s="12" t="str">
        <f t="shared" si="7"/>
        <v>357</v>
      </c>
      <c r="L78" s="6">
        <v>68.400000000000006</v>
      </c>
      <c r="M78" s="67">
        <v>3</v>
      </c>
      <c r="N78" s="95">
        <v>30</v>
      </c>
      <c r="O78" s="7" t="str">
        <f t="shared" si="8"/>
        <v>330</v>
      </c>
      <c r="P78" s="69">
        <v>76.5</v>
      </c>
      <c r="Q78" s="51">
        <v>3</v>
      </c>
      <c r="R78" s="51">
        <v>50</v>
      </c>
      <c r="S78" s="12" t="str">
        <f t="shared" si="9"/>
        <v>350</v>
      </c>
      <c r="T78" s="6">
        <v>85</v>
      </c>
      <c r="U78" s="56">
        <v>2</v>
      </c>
      <c r="V78" s="98">
        <v>129</v>
      </c>
      <c r="W78" s="13" t="str">
        <f t="shared" si="10"/>
        <v>2129</v>
      </c>
      <c r="X78" s="59">
        <v>86.86</v>
      </c>
    </row>
    <row r="79" spans="1:24">
      <c r="A79" s="56">
        <v>2</v>
      </c>
      <c r="B79" s="98">
        <v>78</v>
      </c>
      <c r="C79" s="8" t="str">
        <f t="shared" si="6"/>
        <v>278</v>
      </c>
      <c r="D79" s="59">
        <v>78.78</v>
      </c>
      <c r="E79" s="67">
        <v>3</v>
      </c>
      <c r="F79" s="68">
        <v>42</v>
      </c>
      <c r="G79" s="7" t="str">
        <f t="shared" si="11"/>
        <v>342</v>
      </c>
      <c r="H79" s="69">
        <v>59.5</v>
      </c>
      <c r="I79" s="51">
        <v>3</v>
      </c>
      <c r="J79" s="51">
        <v>56</v>
      </c>
      <c r="K79" s="12" t="str">
        <f t="shared" si="7"/>
        <v>356</v>
      </c>
      <c r="L79" s="6">
        <v>67.2</v>
      </c>
      <c r="M79" s="67">
        <v>3</v>
      </c>
      <c r="N79" s="95">
        <v>29</v>
      </c>
      <c r="O79" s="7" t="str">
        <f t="shared" si="8"/>
        <v>329</v>
      </c>
      <c r="P79" s="69">
        <v>73.95</v>
      </c>
      <c r="Q79" s="51">
        <v>3</v>
      </c>
      <c r="R79" s="51">
        <v>49</v>
      </c>
      <c r="S79" s="12" t="str">
        <f t="shared" si="9"/>
        <v>349</v>
      </c>
      <c r="T79" s="6">
        <v>83.3</v>
      </c>
      <c r="U79" s="56">
        <v>2</v>
      </c>
      <c r="V79" s="98">
        <v>128</v>
      </c>
      <c r="W79" s="13" t="str">
        <f t="shared" si="10"/>
        <v>2128</v>
      </c>
      <c r="X79" s="58">
        <v>86.186999999999998</v>
      </c>
    </row>
    <row r="80" spans="1:24">
      <c r="A80" s="56">
        <v>2</v>
      </c>
      <c r="B80" s="98">
        <v>77</v>
      </c>
      <c r="C80" s="8" t="str">
        <f t="shared" si="6"/>
        <v>277</v>
      </c>
      <c r="D80" s="59">
        <v>77.77</v>
      </c>
      <c r="E80" s="67">
        <v>3</v>
      </c>
      <c r="F80" s="68">
        <v>41</v>
      </c>
      <c r="G80" s="7" t="str">
        <f t="shared" si="11"/>
        <v>341</v>
      </c>
      <c r="H80" s="69">
        <v>58.083428571428598</v>
      </c>
      <c r="I80" s="51">
        <v>3</v>
      </c>
      <c r="J80" s="51">
        <v>55</v>
      </c>
      <c r="K80" s="12" t="str">
        <f t="shared" si="7"/>
        <v>355</v>
      </c>
      <c r="L80" s="6">
        <v>66</v>
      </c>
      <c r="M80" s="67">
        <v>3</v>
      </c>
      <c r="N80" s="95">
        <v>28</v>
      </c>
      <c r="O80" s="7" t="str">
        <f t="shared" si="8"/>
        <v>328</v>
      </c>
      <c r="P80" s="69">
        <v>71.400000000000006</v>
      </c>
      <c r="Q80" s="51">
        <v>3</v>
      </c>
      <c r="R80" s="51">
        <v>48</v>
      </c>
      <c r="S80" s="12" t="str">
        <f t="shared" si="9"/>
        <v>348</v>
      </c>
      <c r="T80" s="6">
        <v>81.599999999999994</v>
      </c>
      <c r="U80" s="56">
        <v>2</v>
      </c>
      <c r="V80" s="98">
        <v>127</v>
      </c>
      <c r="W80" s="13" t="str">
        <f t="shared" si="10"/>
        <v>2127</v>
      </c>
      <c r="X80" s="58">
        <v>85.513000000000005</v>
      </c>
    </row>
    <row r="81" spans="1:24">
      <c r="A81" s="56">
        <v>2</v>
      </c>
      <c r="B81" s="98">
        <v>76</v>
      </c>
      <c r="C81" s="8" t="str">
        <f t="shared" si="6"/>
        <v>276</v>
      </c>
      <c r="D81" s="59">
        <v>76.760000000000005</v>
      </c>
      <c r="E81" s="67">
        <v>3</v>
      </c>
      <c r="F81" s="68">
        <v>40</v>
      </c>
      <c r="G81" s="7" t="str">
        <f t="shared" si="11"/>
        <v>340</v>
      </c>
      <c r="H81" s="69">
        <v>56.666785714285702</v>
      </c>
      <c r="I81" s="51">
        <v>3</v>
      </c>
      <c r="J81" s="51">
        <v>54</v>
      </c>
      <c r="K81" s="12" t="str">
        <f t="shared" si="7"/>
        <v>354</v>
      </c>
      <c r="L81" s="11">
        <v>64.799999999999898</v>
      </c>
      <c r="M81" s="67">
        <v>3</v>
      </c>
      <c r="N81" s="95">
        <v>27</v>
      </c>
      <c r="O81" s="7" t="str">
        <f t="shared" si="8"/>
        <v>327</v>
      </c>
      <c r="P81" s="69">
        <v>68.849999999999994</v>
      </c>
      <c r="Q81" s="51">
        <v>3</v>
      </c>
      <c r="R81" s="51">
        <v>47</v>
      </c>
      <c r="S81" s="12" t="str">
        <f t="shared" si="9"/>
        <v>347</v>
      </c>
      <c r="T81" s="6">
        <v>79.900000000000006</v>
      </c>
      <c r="U81" s="56">
        <v>2</v>
      </c>
      <c r="V81" s="98">
        <v>126</v>
      </c>
      <c r="W81" s="13" t="str">
        <f t="shared" si="10"/>
        <v>2126</v>
      </c>
      <c r="X81" s="59">
        <v>84.84</v>
      </c>
    </row>
    <row r="82" spans="1:24">
      <c r="A82" s="56">
        <v>2</v>
      </c>
      <c r="B82" s="98">
        <v>75</v>
      </c>
      <c r="C82" s="8" t="str">
        <f t="shared" si="6"/>
        <v>275</v>
      </c>
      <c r="D82" s="59">
        <v>75.75</v>
      </c>
      <c r="E82" s="67">
        <v>3</v>
      </c>
      <c r="F82" s="68">
        <v>39</v>
      </c>
      <c r="G82" s="7" t="str">
        <f t="shared" si="11"/>
        <v>339</v>
      </c>
      <c r="H82" s="69">
        <v>55.250142857142897</v>
      </c>
      <c r="I82" s="51">
        <v>3</v>
      </c>
      <c r="J82" s="51">
        <v>53</v>
      </c>
      <c r="K82" s="12" t="str">
        <f t="shared" si="7"/>
        <v>353</v>
      </c>
      <c r="L82" s="11">
        <v>63.599999999999902</v>
      </c>
      <c r="M82" s="67">
        <v>3</v>
      </c>
      <c r="N82" s="95">
        <v>26</v>
      </c>
      <c r="O82" s="7" t="str">
        <f t="shared" si="8"/>
        <v>326</v>
      </c>
      <c r="P82" s="69">
        <v>66.3</v>
      </c>
      <c r="Q82" s="51">
        <v>3</v>
      </c>
      <c r="R82" s="51">
        <v>46</v>
      </c>
      <c r="S82" s="12" t="str">
        <f t="shared" si="9"/>
        <v>346</v>
      </c>
      <c r="T82" s="6">
        <v>78.2</v>
      </c>
      <c r="U82" s="56">
        <v>2</v>
      </c>
      <c r="V82" s="98">
        <v>125</v>
      </c>
      <c r="W82" s="13" t="str">
        <f t="shared" si="10"/>
        <v>2125</v>
      </c>
      <c r="X82" s="58">
        <v>84.167000000000002</v>
      </c>
    </row>
    <row r="83" spans="1:24">
      <c r="A83" s="56">
        <v>2</v>
      </c>
      <c r="B83" s="98">
        <v>74</v>
      </c>
      <c r="C83" s="8" t="str">
        <f t="shared" si="6"/>
        <v>274</v>
      </c>
      <c r="D83" s="59">
        <v>74.739999999999995</v>
      </c>
      <c r="E83" s="67">
        <v>3</v>
      </c>
      <c r="F83" s="68">
        <v>38</v>
      </c>
      <c r="G83" s="7" t="str">
        <f t="shared" si="11"/>
        <v>338</v>
      </c>
      <c r="H83" s="69">
        <v>53.833500000000001</v>
      </c>
      <c r="I83" s="51">
        <v>3</v>
      </c>
      <c r="J83" s="51">
        <v>52</v>
      </c>
      <c r="K83" s="12" t="str">
        <f t="shared" si="7"/>
        <v>352</v>
      </c>
      <c r="L83" s="11">
        <v>62.399999999999899</v>
      </c>
      <c r="M83" s="67">
        <v>3</v>
      </c>
      <c r="N83" s="95">
        <v>25</v>
      </c>
      <c r="O83" s="7" t="str">
        <f t="shared" si="8"/>
        <v>325</v>
      </c>
      <c r="P83" s="69">
        <v>63.75</v>
      </c>
      <c r="Q83" s="51">
        <v>3</v>
      </c>
      <c r="R83" s="51">
        <v>45</v>
      </c>
      <c r="S83" s="12" t="str">
        <f t="shared" si="9"/>
        <v>345</v>
      </c>
      <c r="T83" s="6">
        <v>76.5</v>
      </c>
      <c r="U83" s="56">
        <v>2</v>
      </c>
      <c r="V83" s="98">
        <v>124</v>
      </c>
      <c r="W83" s="13" t="str">
        <f t="shared" si="10"/>
        <v>2124</v>
      </c>
      <c r="X83" s="58">
        <v>83.492999999999995</v>
      </c>
    </row>
    <row r="84" spans="1:24">
      <c r="A84" s="56">
        <v>2</v>
      </c>
      <c r="B84" s="98">
        <v>73</v>
      </c>
      <c r="C84" s="8" t="str">
        <f t="shared" si="6"/>
        <v>273</v>
      </c>
      <c r="D84" s="59">
        <v>73.73</v>
      </c>
      <c r="E84" s="67">
        <v>3</v>
      </c>
      <c r="F84" s="68">
        <v>37</v>
      </c>
      <c r="G84" s="7" t="str">
        <f t="shared" si="11"/>
        <v>337</v>
      </c>
      <c r="H84" s="69">
        <v>52.416857142857197</v>
      </c>
      <c r="I84" s="51">
        <v>3</v>
      </c>
      <c r="J84" s="51">
        <v>51</v>
      </c>
      <c r="K84" s="12" t="str">
        <f t="shared" si="7"/>
        <v>351</v>
      </c>
      <c r="L84" s="6">
        <v>61.199999999999903</v>
      </c>
      <c r="M84" s="67">
        <v>3</v>
      </c>
      <c r="N84" s="95">
        <v>24</v>
      </c>
      <c r="O84" s="7" t="str">
        <f t="shared" si="8"/>
        <v>324</v>
      </c>
      <c r="P84" s="69">
        <v>61.2</v>
      </c>
      <c r="Q84" s="51">
        <v>3</v>
      </c>
      <c r="R84" s="51">
        <v>44</v>
      </c>
      <c r="S84" s="12" t="str">
        <f t="shared" si="9"/>
        <v>344</v>
      </c>
      <c r="T84" s="6">
        <v>74.8</v>
      </c>
      <c r="U84" s="56">
        <v>2</v>
      </c>
      <c r="V84" s="98">
        <v>123</v>
      </c>
      <c r="W84" s="13" t="str">
        <f t="shared" si="10"/>
        <v>2123</v>
      </c>
      <c r="X84" s="59">
        <v>82.82</v>
      </c>
    </row>
    <row r="85" spans="1:24">
      <c r="A85" s="56">
        <v>2</v>
      </c>
      <c r="B85" s="98">
        <v>72</v>
      </c>
      <c r="C85" s="8" t="str">
        <f t="shared" si="6"/>
        <v>272</v>
      </c>
      <c r="D85" s="59">
        <v>72.72</v>
      </c>
      <c r="E85" s="67">
        <v>3</v>
      </c>
      <c r="F85" s="68">
        <v>36</v>
      </c>
      <c r="G85" s="7" t="str">
        <f t="shared" si="11"/>
        <v>336</v>
      </c>
      <c r="H85" s="69">
        <v>51.0002142857143</v>
      </c>
      <c r="I85" s="51">
        <v>3</v>
      </c>
      <c r="J85" s="51">
        <v>50</v>
      </c>
      <c r="K85" s="12" t="str">
        <f t="shared" si="7"/>
        <v>350</v>
      </c>
      <c r="L85" s="6">
        <v>59.999999999999901</v>
      </c>
      <c r="M85" s="67">
        <v>3</v>
      </c>
      <c r="N85" s="95">
        <v>23</v>
      </c>
      <c r="O85" s="7" t="str">
        <f t="shared" si="8"/>
        <v>323</v>
      </c>
      <c r="P85" s="69">
        <v>58.65</v>
      </c>
      <c r="Q85" s="51">
        <v>3</v>
      </c>
      <c r="R85" s="51">
        <v>43</v>
      </c>
      <c r="S85" s="12" t="str">
        <f t="shared" si="9"/>
        <v>343</v>
      </c>
      <c r="T85" s="6">
        <v>73.099999999999994</v>
      </c>
      <c r="U85" s="56">
        <v>2</v>
      </c>
      <c r="V85" s="98">
        <v>122</v>
      </c>
      <c r="W85" s="13" t="str">
        <f t="shared" si="10"/>
        <v>2122</v>
      </c>
      <c r="X85" s="58">
        <v>82.147000000000006</v>
      </c>
    </row>
    <row r="86" spans="1:24">
      <c r="A86" s="56">
        <v>2</v>
      </c>
      <c r="B86" s="98">
        <v>71</v>
      </c>
      <c r="C86" s="8" t="str">
        <f t="shared" si="6"/>
        <v>271</v>
      </c>
      <c r="D86" s="59">
        <v>71.709999999999994</v>
      </c>
      <c r="E86" s="67">
        <v>3</v>
      </c>
      <c r="F86" s="68">
        <v>35</v>
      </c>
      <c r="G86" s="7" t="str">
        <f t="shared" si="11"/>
        <v>335</v>
      </c>
      <c r="H86" s="69">
        <v>49.583524675324703</v>
      </c>
      <c r="I86" s="51">
        <v>3</v>
      </c>
      <c r="J86" s="51">
        <v>49</v>
      </c>
      <c r="K86" s="12" t="str">
        <f t="shared" si="7"/>
        <v>349</v>
      </c>
      <c r="L86" s="6">
        <v>58.799999999999898</v>
      </c>
      <c r="M86" s="67">
        <v>3</v>
      </c>
      <c r="N86" s="95">
        <v>22</v>
      </c>
      <c r="O86" s="7" t="str">
        <f t="shared" si="8"/>
        <v>322</v>
      </c>
      <c r="P86" s="69">
        <v>56.1</v>
      </c>
      <c r="Q86" s="51">
        <v>3</v>
      </c>
      <c r="R86" s="51">
        <v>42</v>
      </c>
      <c r="S86" s="12" t="str">
        <f t="shared" si="9"/>
        <v>342</v>
      </c>
      <c r="T86" s="6">
        <v>71.400000000000006</v>
      </c>
      <c r="U86" s="56">
        <v>2</v>
      </c>
      <c r="V86" s="98">
        <v>121</v>
      </c>
      <c r="W86" s="13" t="str">
        <f t="shared" si="10"/>
        <v>2121</v>
      </c>
      <c r="X86" s="58">
        <v>81.472999999999999</v>
      </c>
    </row>
    <row r="87" spans="1:24">
      <c r="A87" s="56">
        <v>2</v>
      </c>
      <c r="B87" s="98">
        <v>70</v>
      </c>
      <c r="C87" s="8" t="str">
        <f t="shared" si="6"/>
        <v>270</v>
      </c>
      <c r="D87" s="59">
        <v>70.7</v>
      </c>
      <c r="E87" s="67">
        <v>3</v>
      </c>
      <c r="F87" s="68">
        <v>34</v>
      </c>
      <c r="G87" s="7" t="str">
        <f t="shared" si="11"/>
        <v>334</v>
      </c>
      <c r="H87" s="69">
        <v>48.1668542207793</v>
      </c>
      <c r="I87" s="51">
        <v>3</v>
      </c>
      <c r="J87" s="51">
        <v>48</v>
      </c>
      <c r="K87" s="12" t="str">
        <f t="shared" si="7"/>
        <v>348</v>
      </c>
      <c r="L87" s="6">
        <v>57.599999999999902</v>
      </c>
      <c r="M87" s="67">
        <v>3</v>
      </c>
      <c r="N87" s="95">
        <v>21</v>
      </c>
      <c r="O87" s="7" t="str">
        <f t="shared" si="8"/>
        <v>321</v>
      </c>
      <c r="P87" s="69">
        <v>53.55</v>
      </c>
      <c r="Q87" s="51">
        <v>3</v>
      </c>
      <c r="R87" s="51">
        <v>41</v>
      </c>
      <c r="S87" s="12" t="str">
        <f t="shared" si="9"/>
        <v>341</v>
      </c>
      <c r="T87" s="6">
        <v>69.7</v>
      </c>
      <c r="U87" s="56">
        <v>2</v>
      </c>
      <c r="V87" s="98">
        <v>120</v>
      </c>
      <c r="W87" s="13" t="str">
        <f t="shared" si="10"/>
        <v>2120</v>
      </c>
      <c r="X87" s="59">
        <v>80.8</v>
      </c>
    </row>
    <row r="88" spans="1:24">
      <c r="A88" s="56">
        <v>2</v>
      </c>
      <c r="B88" s="98">
        <v>69</v>
      </c>
      <c r="C88" s="8" t="str">
        <f t="shared" si="6"/>
        <v>269</v>
      </c>
      <c r="D88" s="59">
        <v>69.690000000000097</v>
      </c>
      <c r="E88" s="67">
        <v>3</v>
      </c>
      <c r="F88" s="68">
        <v>33</v>
      </c>
      <c r="G88" s="7" t="str">
        <f t="shared" si="11"/>
        <v>333</v>
      </c>
      <c r="H88" s="69">
        <v>46.750192770562798</v>
      </c>
      <c r="I88" s="51">
        <v>3</v>
      </c>
      <c r="J88" s="51">
        <v>47</v>
      </c>
      <c r="K88" s="12" t="str">
        <f t="shared" si="7"/>
        <v>347</v>
      </c>
      <c r="L88" s="6">
        <v>56.399999999999899</v>
      </c>
      <c r="M88" s="67">
        <v>3</v>
      </c>
      <c r="N88" s="95">
        <v>20</v>
      </c>
      <c r="O88" s="7" t="str">
        <f t="shared" si="8"/>
        <v>320</v>
      </c>
      <c r="P88" s="69">
        <v>51</v>
      </c>
      <c r="Q88" s="51">
        <v>3</v>
      </c>
      <c r="R88" s="51">
        <v>40</v>
      </c>
      <c r="S88" s="12" t="str">
        <f t="shared" si="9"/>
        <v>340</v>
      </c>
      <c r="T88" s="6">
        <v>68</v>
      </c>
      <c r="U88" s="56">
        <v>2</v>
      </c>
      <c r="V88" s="98">
        <v>119</v>
      </c>
      <c r="W88" s="13" t="str">
        <f t="shared" si="10"/>
        <v>2119</v>
      </c>
      <c r="X88" s="59">
        <v>80.126672727272705</v>
      </c>
    </row>
    <row r="89" spans="1:24">
      <c r="A89" s="56">
        <v>2</v>
      </c>
      <c r="B89" s="98">
        <v>68</v>
      </c>
      <c r="C89" s="8" t="str">
        <f t="shared" si="6"/>
        <v>268</v>
      </c>
      <c r="D89" s="59">
        <v>68.680000000000106</v>
      </c>
      <c r="E89" s="67">
        <v>3</v>
      </c>
      <c r="F89" s="68">
        <v>32</v>
      </c>
      <c r="G89" s="7" t="str">
        <f t="shared" si="11"/>
        <v>332</v>
      </c>
      <c r="H89" s="69">
        <v>45.333531320346403</v>
      </c>
      <c r="I89" s="51">
        <v>3</v>
      </c>
      <c r="J89" s="51">
        <v>46</v>
      </c>
      <c r="K89" s="12" t="str">
        <f t="shared" si="7"/>
        <v>346</v>
      </c>
      <c r="L89" s="6">
        <v>55.199999999999903</v>
      </c>
      <c r="M89" s="67">
        <v>3</v>
      </c>
      <c r="N89" s="95">
        <v>19</v>
      </c>
      <c r="O89" s="7" t="str">
        <f t="shared" si="8"/>
        <v>319</v>
      </c>
      <c r="P89" s="69">
        <v>48.45</v>
      </c>
      <c r="Q89" s="51">
        <v>3</v>
      </c>
      <c r="R89" s="51">
        <v>39</v>
      </c>
      <c r="S89" s="12" t="str">
        <f t="shared" si="9"/>
        <v>339</v>
      </c>
      <c r="T89" s="6">
        <v>66.3</v>
      </c>
      <c r="U89" s="56">
        <v>2</v>
      </c>
      <c r="V89" s="98">
        <v>118</v>
      </c>
      <c r="W89" s="13" t="str">
        <f t="shared" si="10"/>
        <v>2118</v>
      </c>
      <c r="X89" s="59">
        <v>79.453345454545399</v>
      </c>
    </row>
    <row r="90" spans="1:24">
      <c r="A90" s="56">
        <v>2</v>
      </c>
      <c r="B90" s="98">
        <v>67</v>
      </c>
      <c r="C90" s="8" t="str">
        <f t="shared" si="6"/>
        <v>267</v>
      </c>
      <c r="D90" s="59">
        <v>67.670000000000101</v>
      </c>
      <c r="E90" s="67">
        <v>3</v>
      </c>
      <c r="F90" s="68">
        <v>31</v>
      </c>
      <c r="G90" s="7" t="str">
        <f t="shared" si="11"/>
        <v>331</v>
      </c>
      <c r="H90" s="69">
        <v>43.916869870129901</v>
      </c>
      <c r="I90" s="51">
        <v>3</v>
      </c>
      <c r="J90" s="51">
        <v>45</v>
      </c>
      <c r="K90" s="12" t="str">
        <f t="shared" si="7"/>
        <v>345</v>
      </c>
      <c r="L90" s="6">
        <v>53.999999999999901</v>
      </c>
      <c r="M90" s="67">
        <v>3</v>
      </c>
      <c r="N90" s="95">
        <v>18</v>
      </c>
      <c r="O90" s="7" t="str">
        <f t="shared" si="8"/>
        <v>318</v>
      </c>
      <c r="P90" s="69">
        <v>45.9</v>
      </c>
      <c r="Q90" s="51">
        <v>3</v>
      </c>
      <c r="R90" s="51">
        <v>38</v>
      </c>
      <c r="S90" s="12" t="str">
        <f t="shared" si="9"/>
        <v>338</v>
      </c>
      <c r="T90" s="6">
        <v>64.599999999999994</v>
      </c>
      <c r="U90" s="56">
        <v>2</v>
      </c>
      <c r="V90" s="98">
        <v>117</v>
      </c>
      <c r="W90" s="13" t="str">
        <f t="shared" si="10"/>
        <v>2117</v>
      </c>
      <c r="X90" s="59">
        <v>78.780018181818207</v>
      </c>
    </row>
    <row r="91" spans="1:24">
      <c r="A91" s="56">
        <v>2</v>
      </c>
      <c r="B91" s="98">
        <v>66</v>
      </c>
      <c r="C91" s="8" t="str">
        <f t="shared" si="6"/>
        <v>266</v>
      </c>
      <c r="D91" s="59">
        <v>66.660000000000096</v>
      </c>
      <c r="E91" s="70">
        <v>3</v>
      </c>
      <c r="F91" s="71">
        <v>30</v>
      </c>
      <c r="G91" s="72" t="str">
        <f t="shared" si="11"/>
        <v>330</v>
      </c>
      <c r="H91" s="73">
        <v>42.500208419913498</v>
      </c>
      <c r="I91" s="51">
        <v>3</v>
      </c>
      <c r="J91" s="51">
        <v>44</v>
      </c>
      <c r="K91" s="12" t="str">
        <f t="shared" si="7"/>
        <v>344</v>
      </c>
      <c r="L91" s="6">
        <v>52.799999999999898</v>
      </c>
      <c r="M91" s="67">
        <v>3</v>
      </c>
      <c r="N91" s="95">
        <v>17</v>
      </c>
      <c r="O91" s="7" t="str">
        <f t="shared" si="8"/>
        <v>317</v>
      </c>
      <c r="P91" s="69">
        <v>43.35</v>
      </c>
      <c r="Q91" s="51">
        <v>3</v>
      </c>
      <c r="R91" s="51">
        <v>37</v>
      </c>
      <c r="S91" s="12" t="str">
        <f t="shared" si="9"/>
        <v>337</v>
      </c>
      <c r="T91" s="6">
        <v>62.9</v>
      </c>
      <c r="U91" s="56">
        <v>2</v>
      </c>
      <c r="V91" s="98">
        <v>116</v>
      </c>
      <c r="W91" s="13" t="str">
        <f t="shared" si="10"/>
        <v>2116</v>
      </c>
      <c r="X91" s="59">
        <v>78.106690909090901</v>
      </c>
    </row>
    <row r="92" spans="1:24">
      <c r="A92" s="56">
        <v>2</v>
      </c>
      <c r="B92" s="98">
        <v>65</v>
      </c>
      <c r="C92" s="8" t="str">
        <f t="shared" si="6"/>
        <v>265</v>
      </c>
      <c r="D92" s="59">
        <v>65.650000000000105</v>
      </c>
      <c r="E92" s="74">
        <v>4</v>
      </c>
      <c r="F92" s="75">
        <v>72</v>
      </c>
      <c r="G92" s="76" t="str">
        <f t="shared" si="11"/>
        <v>472</v>
      </c>
      <c r="H92" s="77">
        <v>104</v>
      </c>
      <c r="I92" s="51">
        <v>3</v>
      </c>
      <c r="J92" s="51">
        <v>43</v>
      </c>
      <c r="K92" s="12" t="str">
        <f t="shared" si="7"/>
        <v>343</v>
      </c>
      <c r="L92" s="6">
        <v>51.599999999999902</v>
      </c>
      <c r="M92" s="67">
        <v>3</v>
      </c>
      <c r="N92" s="95">
        <v>16</v>
      </c>
      <c r="O92" s="7" t="str">
        <f t="shared" si="8"/>
        <v>316</v>
      </c>
      <c r="P92" s="69">
        <v>40.799999999999997</v>
      </c>
      <c r="Q92" s="51">
        <v>3</v>
      </c>
      <c r="R92" s="51">
        <v>36</v>
      </c>
      <c r="S92" s="12" t="str">
        <f t="shared" si="9"/>
        <v>336</v>
      </c>
      <c r="T92" s="6">
        <v>61.2</v>
      </c>
      <c r="U92" s="56">
        <v>2</v>
      </c>
      <c r="V92" s="98">
        <v>115</v>
      </c>
      <c r="W92" s="13" t="str">
        <f t="shared" si="10"/>
        <v>2115</v>
      </c>
      <c r="X92" s="59">
        <v>77.433363636363595</v>
      </c>
    </row>
    <row r="93" spans="1:24">
      <c r="A93" s="56">
        <v>2</v>
      </c>
      <c r="B93" s="98">
        <v>64</v>
      </c>
      <c r="C93" s="8" t="str">
        <f t="shared" si="6"/>
        <v>264</v>
      </c>
      <c r="D93" s="59">
        <v>64.6400000000001</v>
      </c>
      <c r="E93" s="78">
        <v>4</v>
      </c>
      <c r="F93" s="79">
        <v>71</v>
      </c>
      <c r="G93" s="80" t="str">
        <f t="shared" si="11"/>
        <v>471</v>
      </c>
      <c r="H93" s="50">
        <v>102.556</v>
      </c>
      <c r="I93" s="51">
        <v>3</v>
      </c>
      <c r="J93" s="51">
        <v>42</v>
      </c>
      <c r="K93" s="12" t="str">
        <f t="shared" si="7"/>
        <v>342</v>
      </c>
      <c r="L93" s="6">
        <v>50.399999999999899</v>
      </c>
      <c r="M93" s="67">
        <v>3</v>
      </c>
      <c r="N93" s="95">
        <v>15</v>
      </c>
      <c r="O93" s="7" t="str">
        <f t="shared" si="8"/>
        <v>315</v>
      </c>
      <c r="P93" s="69">
        <v>38.25</v>
      </c>
      <c r="Q93" s="51">
        <v>3</v>
      </c>
      <c r="R93" s="51">
        <v>35</v>
      </c>
      <c r="S93" s="12" t="str">
        <f t="shared" si="9"/>
        <v>335</v>
      </c>
      <c r="T93" s="6">
        <v>59.5</v>
      </c>
      <c r="U93" s="56">
        <v>2</v>
      </c>
      <c r="V93" s="98">
        <v>114</v>
      </c>
      <c r="W93" s="13" t="str">
        <f t="shared" si="10"/>
        <v>2114</v>
      </c>
      <c r="X93" s="59">
        <v>76.760036363636303</v>
      </c>
    </row>
    <row r="94" spans="1:24">
      <c r="A94" s="56">
        <v>2</v>
      </c>
      <c r="B94" s="98">
        <v>63</v>
      </c>
      <c r="C94" s="8" t="str">
        <f t="shared" si="6"/>
        <v>263</v>
      </c>
      <c r="D94" s="59">
        <v>63.630000000000202</v>
      </c>
      <c r="E94" s="78">
        <v>4</v>
      </c>
      <c r="F94" s="79">
        <v>70</v>
      </c>
      <c r="G94" s="80" t="str">
        <f t="shared" si="11"/>
        <v>470</v>
      </c>
      <c r="H94" s="50">
        <v>101.111</v>
      </c>
      <c r="I94" s="86">
        <v>4</v>
      </c>
      <c r="J94" s="87">
        <v>85</v>
      </c>
      <c r="K94" s="88" t="str">
        <f t="shared" si="7"/>
        <v>485</v>
      </c>
      <c r="L94" s="77">
        <v>104</v>
      </c>
      <c r="M94" s="67">
        <v>3</v>
      </c>
      <c r="N94" s="95">
        <v>14</v>
      </c>
      <c r="O94" s="7" t="str">
        <f t="shared" si="8"/>
        <v>314</v>
      </c>
      <c r="P94" s="69">
        <v>35.700000000000003</v>
      </c>
      <c r="Q94" s="51">
        <v>3</v>
      </c>
      <c r="R94" s="51">
        <v>34</v>
      </c>
      <c r="S94" s="12" t="str">
        <f t="shared" si="9"/>
        <v>334</v>
      </c>
      <c r="T94" s="6">
        <v>57.8</v>
      </c>
      <c r="U94" s="56">
        <v>2</v>
      </c>
      <c r="V94" s="98">
        <v>113</v>
      </c>
      <c r="W94" s="13" t="str">
        <f t="shared" si="10"/>
        <v>2113</v>
      </c>
      <c r="X94" s="59">
        <v>76.086709090909096</v>
      </c>
    </row>
    <row r="95" spans="1:24">
      <c r="A95" s="56">
        <v>2</v>
      </c>
      <c r="B95" s="98">
        <v>62</v>
      </c>
      <c r="C95" s="8" t="str">
        <f t="shared" si="6"/>
        <v>262</v>
      </c>
      <c r="D95" s="59">
        <v>62.620000000000203</v>
      </c>
      <c r="E95" s="78">
        <v>4</v>
      </c>
      <c r="F95" s="79">
        <v>69</v>
      </c>
      <c r="G95" s="80" t="str">
        <f t="shared" si="11"/>
        <v>469</v>
      </c>
      <c r="H95" s="50">
        <v>99.667000000000002</v>
      </c>
      <c r="I95" s="85">
        <v>4</v>
      </c>
      <c r="J95" s="85">
        <v>84</v>
      </c>
      <c r="K95" s="84" t="str">
        <f t="shared" si="7"/>
        <v>484</v>
      </c>
      <c r="L95" s="9">
        <v>102.776</v>
      </c>
      <c r="M95" s="67">
        <v>3</v>
      </c>
      <c r="N95" s="95">
        <v>13</v>
      </c>
      <c r="O95" s="7" t="str">
        <f t="shared" si="8"/>
        <v>313</v>
      </c>
      <c r="P95" s="69">
        <v>33.15</v>
      </c>
      <c r="Q95" s="51">
        <v>3</v>
      </c>
      <c r="R95" s="51">
        <v>33</v>
      </c>
      <c r="S95" s="12" t="str">
        <f t="shared" si="9"/>
        <v>333</v>
      </c>
      <c r="T95" s="6">
        <v>56.1</v>
      </c>
      <c r="U95" s="56">
        <v>2</v>
      </c>
      <c r="V95" s="98">
        <v>112</v>
      </c>
      <c r="W95" s="13" t="str">
        <f t="shared" si="10"/>
        <v>2112</v>
      </c>
      <c r="X95" s="59">
        <v>75.413381818181804</v>
      </c>
    </row>
    <row r="96" spans="1:24">
      <c r="A96" s="56">
        <v>2</v>
      </c>
      <c r="B96" s="98">
        <v>61</v>
      </c>
      <c r="C96" s="8" t="str">
        <f t="shared" si="6"/>
        <v>261</v>
      </c>
      <c r="D96" s="59">
        <v>61.610000000000198</v>
      </c>
      <c r="E96" s="78">
        <v>4</v>
      </c>
      <c r="F96" s="79">
        <v>68</v>
      </c>
      <c r="G96" s="80" t="str">
        <f t="shared" si="11"/>
        <v>468</v>
      </c>
      <c r="H96" s="50">
        <v>98.221999999999994</v>
      </c>
      <c r="I96" s="85">
        <v>4</v>
      </c>
      <c r="J96" s="85">
        <v>83</v>
      </c>
      <c r="K96" s="84" t="str">
        <f t="shared" si="7"/>
        <v>483</v>
      </c>
      <c r="L96" s="9">
        <v>101.553</v>
      </c>
      <c r="M96" s="67">
        <v>3</v>
      </c>
      <c r="N96" s="95">
        <v>12</v>
      </c>
      <c r="O96" s="7" t="str">
        <f t="shared" si="8"/>
        <v>312</v>
      </c>
      <c r="P96" s="69">
        <v>30.6</v>
      </c>
      <c r="Q96" s="51">
        <v>3</v>
      </c>
      <c r="R96" s="51">
        <v>32</v>
      </c>
      <c r="S96" s="12" t="str">
        <f t="shared" si="9"/>
        <v>332</v>
      </c>
      <c r="T96" s="6">
        <v>54.4</v>
      </c>
      <c r="U96" s="56">
        <v>2</v>
      </c>
      <c r="V96" s="98">
        <v>111</v>
      </c>
      <c r="W96" s="13" t="str">
        <f t="shared" si="10"/>
        <v>2111</v>
      </c>
      <c r="X96" s="59">
        <v>74.740054545454498</v>
      </c>
    </row>
    <row r="97" spans="1:24">
      <c r="A97" s="56">
        <v>2</v>
      </c>
      <c r="B97" s="98">
        <v>60</v>
      </c>
      <c r="C97" s="8" t="str">
        <f t="shared" si="6"/>
        <v>260</v>
      </c>
      <c r="D97" s="59">
        <v>60.6000000000002</v>
      </c>
      <c r="E97" s="78">
        <v>4</v>
      </c>
      <c r="F97" s="79">
        <v>67</v>
      </c>
      <c r="G97" s="80" t="str">
        <f t="shared" si="11"/>
        <v>467</v>
      </c>
      <c r="H97" s="50">
        <v>96.778000000000006</v>
      </c>
      <c r="I97" s="85">
        <v>4</v>
      </c>
      <c r="J97" s="85">
        <v>82</v>
      </c>
      <c r="K97" s="84" t="str">
        <f t="shared" si="7"/>
        <v>482</v>
      </c>
      <c r="L97" s="9">
        <v>100.32899999999999</v>
      </c>
      <c r="M97" s="67">
        <v>3</v>
      </c>
      <c r="N97" s="95">
        <v>11</v>
      </c>
      <c r="O97" s="7" t="str">
        <f t="shared" si="8"/>
        <v>311</v>
      </c>
      <c r="P97" s="69">
        <v>28.05</v>
      </c>
      <c r="Q97" s="51">
        <v>3</v>
      </c>
      <c r="R97" s="51">
        <v>31</v>
      </c>
      <c r="S97" s="12" t="str">
        <f t="shared" si="9"/>
        <v>331</v>
      </c>
      <c r="T97" s="6">
        <v>52.7</v>
      </c>
      <c r="U97" s="56">
        <v>2</v>
      </c>
      <c r="V97" s="98">
        <v>110</v>
      </c>
      <c r="W97" s="13" t="str">
        <f t="shared" si="10"/>
        <v>2110</v>
      </c>
      <c r="X97" s="59">
        <v>74.066727272727206</v>
      </c>
    </row>
    <row r="98" spans="1:24">
      <c r="A98" s="56">
        <v>2</v>
      </c>
      <c r="B98" s="98">
        <v>59</v>
      </c>
      <c r="C98" s="8" t="str">
        <f t="shared" si="6"/>
        <v>259</v>
      </c>
      <c r="D98" s="59">
        <v>59.590000000000202</v>
      </c>
      <c r="E98" s="78">
        <v>4</v>
      </c>
      <c r="F98" s="79">
        <v>66</v>
      </c>
      <c r="G98" s="80" t="str">
        <f t="shared" si="11"/>
        <v>466</v>
      </c>
      <c r="H98" s="50">
        <v>95.332999999999998</v>
      </c>
      <c r="I98" s="85">
        <v>4</v>
      </c>
      <c r="J98" s="85">
        <v>81</v>
      </c>
      <c r="K98" s="84" t="str">
        <f t="shared" si="7"/>
        <v>481</v>
      </c>
      <c r="L98" s="9">
        <v>99.105999999999995</v>
      </c>
      <c r="M98" s="70">
        <v>3</v>
      </c>
      <c r="N98" s="96">
        <v>10</v>
      </c>
      <c r="O98" s="72" t="str">
        <f t="shared" si="8"/>
        <v>310</v>
      </c>
      <c r="P98" s="73">
        <v>25.5</v>
      </c>
      <c r="Q98" s="51">
        <v>3</v>
      </c>
      <c r="R98" s="51">
        <v>30</v>
      </c>
      <c r="S98" s="12" t="str">
        <f t="shared" si="9"/>
        <v>330</v>
      </c>
      <c r="T98" s="6">
        <v>51</v>
      </c>
      <c r="U98" s="56">
        <v>2</v>
      </c>
      <c r="V98" s="98">
        <v>109</v>
      </c>
      <c r="W98" s="13" t="str">
        <f t="shared" si="10"/>
        <v>2109</v>
      </c>
      <c r="X98" s="59">
        <v>73.3934</v>
      </c>
    </row>
    <row r="99" spans="1:24">
      <c r="A99" s="56">
        <v>2</v>
      </c>
      <c r="B99" s="98">
        <v>58</v>
      </c>
      <c r="C99" s="8" t="str">
        <f t="shared" si="6"/>
        <v>258</v>
      </c>
      <c r="D99" s="59">
        <v>58.580000000000197</v>
      </c>
      <c r="E99" s="78">
        <v>4</v>
      </c>
      <c r="F99" s="79">
        <v>65</v>
      </c>
      <c r="G99" s="80" t="str">
        <f t="shared" si="11"/>
        <v>465</v>
      </c>
      <c r="H99" s="50">
        <v>93.888999999999996</v>
      </c>
      <c r="I99" s="85">
        <v>4</v>
      </c>
      <c r="J99" s="85">
        <v>80</v>
      </c>
      <c r="K99" s="84" t="str">
        <f t="shared" si="7"/>
        <v>480</v>
      </c>
      <c r="L99" s="9">
        <v>97.882000000000005</v>
      </c>
      <c r="M99" s="86">
        <v>4</v>
      </c>
      <c r="N99" s="87">
        <v>40</v>
      </c>
      <c r="O99" s="88" t="str">
        <f t="shared" si="8"/>
        <v>440</v>
      </c>
      <c r="P99" s="77">
        <v>104</v>
      </c>
      <c r="Q99" s="86">
        <v>4</v>
      </c>
      <c r="R99" s="87">
        <v>60</v>
      </c>
      <c r="S99" s="113" t="str">
        <f t="shared" si="9"/>
        <v>460</v>
      </c>
      <c r="T99" s="77">
        <v>104</v>
      </c>
      <c r="U99" s="56">
        <v>2</v>
      </c>
      <c r="V99" s="98">
        <v>108</v>
      </c>
      <c r="W99" s="13" t="str">
        <f t="shared" si="10"/>
        <v>2108</v>
      </c>
      <c r="X99" s="59">
        <v>72.720072727272694</v>
      </c>
    </row>
    <row r="100" spans="1:24">
      <c r="A100" s="56">
        <v>2</v>
      </c>
      <c r="B100" s="98">
        <v>57</v>
      </c>
      <c r="C100" s="8" t="str">
        <f t="shared" si="6"/>
        <v>257</v>
      </c>
      <c r="D100" s="59">
        <v>57.570000000000199</v>
      </c>
      <c r="E100" s="78">
        <v>4</v>
      </c>
      <c r="F100" s="79">
        <v>64</v>
      </c>
      <c r="G100" s="80" t="str">
        <f t="shared" si="11"/>
        <v>464</v>
      </c>
      <c r="H100" s="50">
        <v>92.444000000000003</v>
      </c>
      <c r="I100" s="85">
        <v>4</v>
      </c>
      <c r="J100" s="85">
        <v>79</v>
      </c>
      <c r="K100" s="84" t="str">
        <f t="shared" si="7"/>
        <v>479</v>
      </c>
      <c r="L100" s="9">
        <v>96.659000000000006</v>
      </c>
      <c r="M100" s="89">
        <v>4</v>
      </c>
      <c r="N100" s="85">
        <v>39</v>
      </c>
      <c r="O100" s="84" t="str">
        <f t="shared" si="8"/>
        <v>439</v>
      </c>
      <c r="P100" s="81">
        <v>101.4</v>
      </c>
      <c r="Q100" s="85">
        <v>4</v>
      </c>
      <c r="R100" s="85">
        <v>59</v>
      </c>
      <c r="S100" s="1" t="str">
        <f t="shared" si="9"/>
        <v>459</v>
      </c>
      <c r="T100" s="1">
        <v>102.267</v>
      </c>
      <c r="U100" s="56">
        <v>2</v>
      </c>
      <c r="V100" s="98">
        <v>107</v>
      </c>
      <c r="W100" s="13" t="str">
        <f t="shared" si="10"/>
        <v>2107</v>
      </c>
      <c r="X100" s="59">
        <v>72.046745454545402</v>
      </c>
    </row>
    <row r="101" spans="1:24">
      <c r="A101" s="56">
        <v>2</v>
      </c>
      <c r="B101" s="98">
        <v>56</v>
      </c>
      <c r="C101" s="8" t="str">
        <f t="shared" si="6"/>
        <v>256</v>
      </c>
      <c r="D101" s="59">
        <v>56.560000000000201</v>
      </c>
      <c r="E101" s="78">
        <v>4</v>
      </c>
      <c r="F101" s="79">
        <v>63</v>
      </c>
      <c r="G101" s="80" t="str">
        <f t="shared" si="11"/>
        <v>463</v>
      </c>
      <c r="H101" s="81">
        <v>91</v>
      </c>
      <c r="I101" s="85">
        <v>4</v>
      </c>
      <c r="J101" s="85">
        <v>78</v>
      </c>
      <c r="K101" s="84" t="str">
        <f t="shared" si="7"/>
        <v>478</v>
      </c>
      <c r="L101" s="9">
        <v>95.435000000000002</v>
      </c>
      <c r="M101" s="89">
        <v>4</v>
      </c>
      <c r="N101" s="85">
        <v>38</v>
      </c>
      <c r="O101" s="84" t="str">
        <f t="shared" ref="O101:O129" si="12">M101&amp;""&amp;N101</f>
        <v>438</v>
      </c>
      <c r="P101" s="81">
        <v>98.8</v>
      </c>
      <c r="Q101" s="85">
        <v>4</v>
      </c>
      <c r="R101" s="85">
        <v>58</v>
      </c>
      <c r="S101" s="1" t="str">
        <f t="shared" si="9"/>
        <v>458</v>
      </c>
      <c r="T101" s="1">
        <v>100.533</v>
      </c>
      <c r="U101" s="56">
        <v>2</v>
      </c>
      <c r="V101" s="98">
        <v>106</v>
      </c>
      <c r="W101" s="13" t="str">
        <f t="shared" si="10"/>
        <v>2106</v>
      </c>
      <c r="X101" s="59">
        <v>71.373418181818195</v>
      </c>
    </row>
    <row r="102" spans="1:24">
      <c r="A102" s="56">
        <v>2</v>
      </c>
      <c r="B102" s="98">
        <v>55</v>
      </c>
      <c r="C102" s="8" t="str">
        <f t="shared" si="6"/>
        <v>255</v>
      </c>
      <c r="D102" s="59">
        <v>55.550000000000203</v>
      </c>
      <c r="E102" s="78">
        <v>4</v>
      </c>
      <c r="F102" s="79">
        <v>62</v>
      </c>
      <c r="G102" s="80" t="str">
        <f t="shared" si="11"/>
        <v>462</v>
      </c>
      <c r="H102" s="50">
        <v>89.555999999999997</v>
      </c>
      <c r="I102" s="85">
        <v>4</v>
      </c>
      <c r="J102" s="85">
        <v>77</v>
      </c>
      <c r="K102" s="84" t="str">
        <f t="shared" si="7"/>
        <v>477</v>
      </c>
      <c r="L102" s="9">
        <v>94.212000000000003</v>
      </c>
      <c r="M102" s="89">
        <v>4</v>
      </c>
      <c r="N102" s="85">
        <v>37</v>
      </c>
      <c r="O102" s="84" t="str">
        <f t="shared" si="12"/>
        <v>437</v>
      </c>
      <c r="P102" s="81">
        <v>96.2</v>
      </c>
      <c r="Q102" s="85">
        <v>4</v>
      </c>
      <c r="R102" s="85">
        <v>57</v>
      </c>
      <c r="S102" s="1" t="str">
        <f t="shared" si="9"/>
        <v>457</v>
      </c>
      <c r="T102" s="9">
        <v>98.8</v>
      </c>
      <c r="U102" s="56">
        <v>2</v>
      </c>
      <c r="V102" s="98">
        <v>105</v>
      </c>
      <c r="W102" s="13" t="str">
        <f t="shared" si="10"/>
        <v>2105</v>
      </c>
      <c r="X102" s="59">
        <v>70.700090909090903</v>
      </c>
    </row>
    <row r="103" spans="1:24">
      <c r="A103" s="56">
        <v>2</v>
      </c>
      <c r="B103" s="98">
        <v>54</v>
      </c>
      <c r="C103" s="8" t="str">
        <f t="shared" si="6"/>
        <v>254</v>
      </c>
      <c r="D103" s="59">
        <v>54.540000000000198</v>
      </c>
      <c r="E103" s="78">
        <v>4</v>
      </c>
      <c r="F103" s="79">
        <v>61</v>
      </c>
      <c r="G103" s="80" t="str">
        <f t="shared" si="11"/>
        <v>461</v>
      </c>
      <c r="H103" s="50">
        <v>88.111000000000004</v>
      </c>
      <c r="I103" s="85">
        <v>4</v>
      </c>
      <c r="J103" s="85">
        <v>76</v>
      </c>
      <c r="K103" s="84" t="str">
        <f t="shared" si="7"/>
        <v>476</v>
      </c>
      <c r="L103" s="9">
        <v>92.988</v>
      </c>
      <c r="M103" s="89">
        <v>4</v>
      </c>
      <c r="N103" s="85">
        <v>36</v>
      </c>
      <c r="O103" s="84" t="str">
        <f t="shared" si="12"/>
        <v>436</v>
      </c>
      <c r="P103" s="81">
        <v>93.6</v>
      </c>
      <c r="Q103" s="85">
        <v>4</v>
      </c>
      <c r="R103" s="85">
        <v>56</v>
      </c>
      <c r="S103" s="1" t="str">
        <f t="shared" si="9"/>
        <v>456</v>
      </c>
      <c r="T103" s="1">
        <v>97.066999999999993</v>
      </c>
      <c r="U103" s="56">
        <v>2</v>
      </c>
      <c r="V103" s="98">
        <v>104</v>
      </c>
      <c r="W103" s="13" t="str">
        <f t="shared" si="10"/>
        <v>2104</v>
      </c>
      <c r="X103" s="59">
        <v>70.026763636363597</v>
      </c>
    </row>
    <row r="104" spans="1:24">
      <c r="A104" s="56">
        <v>2</v>
      </c>
      <c r="B104" s="98">
        <v>53</v>
      </c>
      <c r="C104" s="8" t="str">
        <f t="shared" si="6"/>
        <v>253</v>
      </c>
      <c r="D104" s="59">
        <v>53.5300000000002</v>
      </c>
      <c r="E104" s="78">
        <v>4</v>
      </c>
      <c r="F104" s="79">
        <v>60</v>
      </c>
      <c r="G104" s="80" t="str">
        <f t="shared" si="11"/>
        <v>460</v>
      </c>
      <c r="H104" s="50">
        <v>86.667000000000002</v>
      </c>
      <c r="I104" s="85">
        <v>4</v>
      </c>
      <c r="J104" s="85">
        <v>75</v>
      </c>
      <c r="K104" s="84" t="str">
        <f t="shared" si="7"/>
        <v>475</v>
      </c>
      <c r="L104" s="9">
        <v>91.765000000000001</v>
      </c>
      <c r="M104" s="89">
        <v>4</v>
      </c>
      <c r="N104" s="85">
        <v>35</v>
      </c>
      <c r="O104" s="84" t="str">
        <f t="shared" si="12"/>
        <v>435</v>
      </c>
      <c r="P104" s="81">
        <v>91</v>
      </c>
      <c r="Q104" s="85">
        <v>4</v>
      </c>
      <c r="R104" s="85">
        <v>55</v>
      </c>
      <c r="S104" s="1" t="str">
        <f t="shared" si="9"/>
        <v>455</v>
      </c>
      <c r="T104" s="1">
        <v>95.332999999999998</v>
      </c>
      <c r="U104" s="56">
        <v>2</v>
      </c>
      <c r="V104" s="98">
        <v>103</v>
      </c>
      <c r="W104" s="13" t="str">
        <f t="shared" si="10"/>
        <v>2103</v>
      </c>
      <c r="X104" s="59">
        <v>69.353436363636305</v>
      </c>
    </row>
    <row r="105" spans="1:24">
      <c r="A105" s="56">
        <v>2</v>
      </c>
      <c r="B105" s="98">
        <v>52</v>
      </c>
      <c r="C105" s="8" t="str">
        <f t="shared" si="6"/>
        <v>252</v>
      </c>
      <c r="D105" s="59">
        <v>52.520000000000302</v>
      </c>
      <c r="E105" s="78">
        <v>4</v>
      </c>
      <c r="F105" s="79">
        <v>59</v>
      </c>
      <c r="G105" s="80" t="str">
        <f t="shared" si="11"/>
        <v>459</v>
      </c>
      <c r="H105" s="50">
        <v>85.221999999999994</v>
      </c>
      <c r="I105" s="85">
        <v>4</v>
      </c>
      <c r="J105" s="85">
        <v>74</v>
      </c>
      <c r="K105" s="84" t="str">
        <f t="shared" si="7"/>
        <v>474</v>
      </c>
      <c r="L105" s="9">
        <v>90.540999999999997</v>
      </c>
      <c r="M105" s="89">
        <v>4</v>
      </c>
      <c r="N105" s="85">
        <v>34</v>
      </c>
      <c r="O105" s="84" t="str">
        <f t="shared" si="12"/>
        <v>434</v>
      </c>
      <c r="P105" s="81">
        <v>88.4</v>
      </c>
      <c r="Q105" s="85">
        <v>4</v>
      </c>
      <c r="R105" s="85">
        <v>54</v>
      </c>
      <c r="S105" s="1" t="str">
        <f t="shared" si="9"/>
        <v>454</v>
      </c>
      <c r="T105" s="9">
        <v>93.6</v>
      </c>
      <c r="U105" s="56">
        <v>2</v>
      </c>
      <c r="V105" s="98">
        <v>102</v>
      </c>
      <c r="W105" s="13" t="str">
        <f t="shared" si="10"/>
        <v>2102</v>
      </c>
      <c r="X105" s="59">
        <v>68.680109090909099</v>
      </c>
    </row>
    <row r="106" spans="1:24">
      <c r="A106" s="56">
        <v>2</v>
      </c>
      <c r="B106" s="98">
        <v>51</v>
      </c>
      <c r="C106" s="8" t="str">
        <f t="shared" si="6"/>
        <v>251</v>
      </c>
      <c r="D106" s="59">
        <v>51.510000000000304</v>
      </c>
      <c r="E106" s="78">
        <v>4</v>
      </c>
      <c r="F106" s="79">
        <v>58</v>
      </c>
      <c r="G106" s="80" t="str">
        <f t="shared" si="11"/>
        <v>458</v>
      </c>
      <c r="H106" s="50">
        <v>83.778000000000006</v>
      </c>
      <c r="I106" s="85">
        <v>4</v>
      </c>
      <c r="J106" s="85">
        <v>73</v>
      </c>
      <c r="K106" s="84" t="str">
        <f t="shared" si="7"/>
        <v>473</v>
      </c>
      <c r="L106" s="9">
        <v>89.317999999999998</v>
      </c>
      <c r="M106" s="89">
        <v>4</v>
      </c>
      <c r="N106" s="85">
        <v>33</v>
      </c>
      <c r="O106" s="84" t="str">
        <f t="shared" si="12"/>
        <v>433</v>
      </c>
      <c r="P106" s="81">
        <v>85.8</v>
      </c>
      <c r="Q106" s="85">
        <v>4</v>
      </c>
      <c r="R106" s="85">
        <v>53</v>
      </c>
      <c r="S106" s="1" t="str">
        <f t="shared" si="9"/>
        <v>453</v>
      </c>
      <c r="T106" s="1">
        <v>91.867000000000004</v>
      </c>
      <c r="U106" s="56">
        <v>2</v>
      </c>
      <c r="V106" s="98">
        <v>101</v>
      </c>
      <c r="W106" s="13" t="str">
        <f t="shared" si="10"/>
        <v>2101</v>
      </c>
      <c r="X106" s="59">
        <v>68.006781818181807</v>
      </c>
    </row>
    <row r="107" spans="1:24">
      <c r="A107" s="60">
        <v>2</v>
      </c>
      <c r="B107" s="99">
        <v>50</v>
      </c>
      <c r="C107" s="62" t="str">
        <f t="shared" si="6"/>
        <v>250</v>
      </c>
      <c r="D107" s="100">
        <v>50.500000000000298</v>
      </c>
      <c r="E107" s="78">
        <v>4</v>
      </c>
      <c r="F107" s="79">
        <v>57</v>
      </c>
      <c r="G107" s="80" t="str">
        <f t="shared" si="11"/>
        <v>457</v>
      </c>
      <c r="H107" s="50">
        <v>82.332999999999998</v>
      </c>
      <c r="I107" s="85">
        <v>4</v>
      </c>
      <c r="J107" s="85">
        <v>72</v>
      </c>
      <c r="K107" s="84" t="str">
        <f t="shared" si="7"/>
        <v>472</v>
      </c>
      <c r="L107" s="9">
        <v>88.093999999999994</v>
      </c>
      <c r="M107" s="89">
        <v>4</v>
      </c>
      <c r="N107" s="85">
        <v>32</v>
      </c>
      <c r="O107" s="84" t="str">
        <f t="shared" si="12"/>
        <v>432</v>
      </c>
      <c r="P107" s="81">
        <v>83.2</v>
      </c>
      <c r="Q107" s="85">
        <v>4</v>
      </c>
      <c r="R107" s="85">
        <v>52</v>
      </c>
      <c r="S107" s="1" t="str">
        <f t="shared" si="9"/>
        <v>452</v>
      </c>
      <c r="T107" s="1">
        <v>90.132999999999996</v>
      </c>
      <c r="U107" s="60">
        <v>2</v>
      </c>
      <c r="V107" s="99">
        <v>100</v>
      </c>
      <c r="W107" s="13" t="str">
        <f t="shared" si="10"/>
        <v>2100</v>
      </c>
      <c r="X107" s="100">
        <v>67.333454545454501</v>
      </c>
    </row>
    <row r="108" spans="1:24">
      <c r="A108" s="114">
        <v>3</v>
      </c>
      <c r="B108" s="115">
        <v>100</v>
      </c>
      <c r="C108" s="65" t="str">
        <f t="shared" si="6"/>
        <v>3100</v>
      </c>
      <c r="D108" s="66">
        <v>102</v>
      </c>
      <c r="E108" s="120">
        <v>4</v>
      </c>
      <c r="F108" s="79">
        <v>56</v>
      </c>
      <c r="G108" s="80" t="str">
        <f t="shared" si="11"/>
        <v>456</v>
      </c>
      <c r="H108" s="50">
        <v>80.888999999999996</v>
      </c>
      <c r="I108" s="85">
        <v>4</v>
      </c>
      <c r="J108" s="85">
        <v>71</v>
      </c>
      <c r="K108" s="84" t="str">
        <f t="shared" si="7"/>
        <v>471</v>
      </c>
      <c r="L108" s="9">
        <v>86.870999999999995</v>
      </c>
      <c r="M108" s="89">
        <v>4</v>
      </c>
      <c r="N108" s="85">
        <v>31</v>
      </c>
      <c r="O108" s="84" t="str">
        <f t="shared" si="12"/>
        <v>431</v>
      </c>
      <c r="P108" s="81">
        <v>80.599999999999994</v>
      </c>
      <c r="Q108" s="85">
        <v>4</v>
      </c>
      <c r="R108" s="85">
        <v>51</v>
      </c>
      <c r="S108" s="1" t="str">
        <f t="shared" si="9"/>
        <v>451</v>
      </c>
      <c r="T108" s="9">
        <v>88.4</v>
      </c>
      <c r="U108" s="63">
        <v>3</v>
      </c>
      <c r="V108" s="94">
        <v>150</v>
      </c>
      <c r="W108" s="123" t="str">
        <f t="shared" si="10"/>
        <v>3150</v>
      </c>
      <c r="X108" s="66">
        <v>102</v>
      </c>
    </row>
    <row r="109" spans="1:24">
      <c r="A109" s="116">
        <v>3</v>
      </c>
      <c r="B109" s="2">
        <v>99</v>
      </c>
      <c r="C109" s="7" t="str">
        <f t="shared" si="6"/>
        <v>399</v>
      </c>
      <c r="D109" s="69">
        <v>100.98</v>
      </c>
      <c r="E109" s="120">
        <v>4</v>
      </c>
      <c r="F109" s="79">
        <v>55</v>
      </c>
      <c r="G109" s="80" t="str">
        <f t="shared" si="11"/>
        <v>455</v>
      </c>
      <c r="H109" s="81">
        <v>79.444000000000003</v>
      </c>
      <c r="I109" s="85">
        <v>4</v>
      </c>
      <c r="J109" s="85">
        <v>70</v>
      </c>
      <c r="K109" s="84" t="str">
        <f t="shared" si="7"/>
        <v>470</v>
      </c>
      <c r="L109" s="9">
        <v>85.647000000000006</v>
      </c>
      <c r="M109" s="89">
        <v>4</v>
      </c>
      <c r="N109" s="85">
        <v>30</v>
      </c>
      <c r="O109" s="84" t="str">
        <f t="shared" si="12"/>
        <v>430</v>
      </c>
      <c r="P109" s="81">
        <v>78</v>
      </c>
      <c r="Q109" s="85">
        <v>4</v>
      </c>
      <c r="R109" s="85">
        <v>50</v>
      </c>
      <c r="S109" s="1" t="str">
        <f t="shared" si="9"/>
        <v>450</v>
      </c>
      <c r="T109" s="1">
        <v>86.667000000000002</v>
      </c>
      <c r="U109" s="67">
        <v>3</v>
      </c>
      <c r="V109" s="95">
        <v>149</v>
      </c>
      <c r="W109" s="12" t="str">
        <f t="shared" si="10"/>
        <v>3149</v>
      </c>
      <c r="X109" s="69">
        <v>101.32</v>
      </c>
    </row>
    <row r="110" spans="1:24">
      <c r="A110" s="116">
        <v>3</v>
      </c>
      <c r="B110" s="2">
        <v>98</v>
      </c>
      <c r="C110" s="7" t="str">
        <f t="shared" si="6"/>
        <v>398</v>
      </c>
      <c r="D110" s="69">
        <v>99.96</v>
      </c>
      <c r="E110" s="120">
        <v>4</v>
      </c>
      <c r="F110" s="79">
        <v>54</v>
      </c>
      <c r="G110" s="80" t="str">
        <f t="shared" si="11"/>
        <v>454</v>
      </c>
      <c r="H110" s="81">
        <v>78</v>
      </c>
      <c r="I110" s="85">
        <v>4</v>
      </c>
      <c r="J110" s="85">
        <v>69</v>
      </c>
      <c r="K110" s="84" t="str">
        <f t="shared" si="7"/>
        <v>469</v>
      </c>
      <c r="L110" s="9">
        <v>84.424000000000007</v>
      </c>
      <c r="M110" s="89">
        <v>4</v>
      </c>
      <c r="N110" s="85">
        <v>29</v>
      </c>
      <c r="O110" s="84" t="str">
        <f t="shared" si="12"/>
        <v>429</v>
      </c>
      <c r="P110" s="81">
        <v>75.400000000000006</v>
      </c>
      <c r="Q110" s="85">
        <v>4</v>
      </c>
      <c r="R110" s="85">
        <v>49</v>
      </c>
      <c r="S110" s="1" t="str">
        <f t="shared" si="9"/>
        <v>449</v>
      </c>
      <c r="T110" s="1">
        <v>84.933000000000007</v>
      </c>
      <c r="U110" s="67">
        <v>3</v>
      </c>
      <c r="V110" s="95">
        <v>148</v>
      </c>
      <c r="W110" s="12" t="str">
        <f t="shared" si="10"/>
        <v>3148</v>
      </c>
      <c r="X110" s="69">
        <v>100.64</v>
      </c>
    </row>
    <row r="111" spans="1:24">
      <c r="A111" s="116">
        <v>3</v>
      </c>
      <c r="B111" s="2">
        <v>97</v>
      </c>
      <c r="C111" s="7" t="str">
        <f t="shared" si="6"/>
        <v>397</v>
      </c>
      <c r="D111" s="69">
        <v>98.94</v>
      </c>
      <c r="E111" s="120">
        <v>4</v>
      </c>
      <c r="F111" s="79">
        <v>53</v>
      </c>
      <c r="G111" s="80" t="str">
        <f t="shared" si="11"/>
        <v>453</v>
      </c>
      <c r="H111" s="50">
        <v>76.555999999999997</v>
      </c>
      <c r="I111" s="85">
        <v>4</v>
      </c>
      <c r="J111" s="85">
        <v>68</v>
      </c>
      <c r="K111" s="84" t="str">
        <f t="shared" si="7"/>
        <v>468</v>
      </c>
      <c r="L111" s="9">
        <v>83.2</v>
      </c>
      <c r="M111" s="89">
        <v>4</v>
      </c>
      <c r="N111" s="85">
        <v>28</v>
      </c>
      <c r="O111" s="84" t="str">
        <f t="shared" si="12"/>
        <v>428</v>
      </c>
      <c r="P111" s="81">
        <v>72.8</v>
      </c>
      <c r="Q111" s="85">
        <v>4</v>
      </c>
      <c r="R111" s="85">
        <v>48</v>
      </c>
      <c r="S111" s="1" t="str">
        <f t="shared" si="9"/>
        <v>448</v>
      </c>
      <c r="T111" s="9">
        <v>83.2</v>
      </c>
      <c r="U111" s="67">
        <v>3</v>
      </c>
      <c r="V111" s="95">
        <v>147</v>
      </c>
      <c r="W111" s="12" t="str">
        <f t="shared" si="10"/>
        <v>3147</v>
      </c>
      <c r="X111" s="69">
        <v>99.96</v>
      </c>
    </row>
    <row r="112" spans="1:24">
      <c r="A112" s="116">
        <v>3</v>
      </c>
      <c r="B112" s="2">
        <v>96</v>
      </c>
      <c r="C112" s="7" t="str">
        <f t="shared" si="6"/>
        <v>396</v>
      </c>
      <c r="D112" s="69">
        <v>97.92</v>
      </c>
      <c r="E112" s="120">
        <v>4</v>
      </c>
      <c r="F112" s="79">
        <v>52</v>
      </c>
      <c r="G112" s="80" t="str">
        <f t="shared" si="11"/>
        <v>452</v>
      </c>
      <c r="H112" s="50">
        <v>75.111000000000004</v>
      </c>
      <c r="I112" s="85">
        <v>4</v>
      </c>
      <c r="J112" s="85">
        <v>67</v>
      </c>
      <c r="K112" s="84" t="str">
        <f t="shared" si="7"/>
        <v>467</v>
      </c>
      <c r="L112" s="9">
        <v>81.975999999999999</v>
      </c>
      <c r="M112" s="89">
        <v>4</v>
      </c>
      <c r="N112" s="85">
        <v>27</v>
      </c>
      <c r="O112" s="84" t="str">
        <f t="shared" si="12"/>
        <v>427</v>
      </c>
      <c r="P112" s="81">
        <v>70.2</v>
      </c>
      <c r="Q112" s="85">
        <v>4</v>
      </c>
      <c r="R112" s="85">
        <v>47</v>
      </c>
      <c r="S112" s="1" t="str">
        <f t="shared" si="9"/>
        <v>447</v>
      </c>
      <c r="T112" s="1">
        <v>81.466999999999999</v>
      </c>
      <c r="U112" s="67">
        <v>3</v>
      </c>
      <c r="V112" s="95">
        <v>146</v>
      </c>
      <c r="W112" s="12" t="str">
        <f t="shared" si="10"/>
        <v>3146</v>
      </c>
      <c r="X112" s="69">
        <v>99.28</v>
      </c>
    </row>
    <row r="113" spans="1:24">
      <c r="A113" s="116">
        <v>3</v>
      </c>
      <c r="B113" s="2">
        <v>95</v>
      </c>
      <c r="C113" s="7" t="str">
        <f t="shared" si="6"/>
        <v>395</v>
      </c>
      <c r="D113" s="69">
        <v>96.9</v>
      </c>
      <c r="E113" s="120">
        <v>4</v>
      </c>
      <c r="F113" s="79">
        <v>51</v>
      </c>
      <c r="G113" s="80" t="str">
        <f t="shared" si="11"/>
        <v>451</v>
      </c>
      <c r="H113" s="50">
        <v>73.667000000000002</v>
      </c>
      <c r="I113" s="85">
        <v>4</v>
      </c>
      <c r="J113" s="85">
        <v>66</v>
      </c>
      <c r="K113" s="84" t="str">
        <f t="shared" si="7"/>
        <v>466</v>
      </c>
      <c r="L113" s="9">
        <v>80.753</v>
      </c>
      <c r="M113" s="89">
        <v>4</v>
      </c>
      <c r="N113" s="85">
        <v>26</v>
      </c>
      <c r="O113" s="84" t="str">
        <f t="shared" si="12"/>
        <v>426</v>
      </c>
      <c r="P113" s="81">
        <v>67.599999999999994</v>
      </c>
      <c r="Q113" s="85">
        <v>4</v>
      </c>
      <c r="R113" s="85">
        <v>46</v>
      </c>
      <c r="S113" s="1" t="str">
        <f t="shared" si="9"/>
        <v>446</v>
      </c>
      <c r="T113" s="1">
        <v>79.733000000000004</v>
      </c>
      <c r="U113" s="67">
        <v>3</v>
      </c>
      <c r="V113" s="95">
        <v>145</v>
      </c>
      <c r="W113" s="12" t="str">
        <f t="shared" si="10"/>
        <v>3145</v>
      </c>
      <c r="X113" s="69">
        <v>98.6</v>
      </c>
    </row>
    <row r="114" spans="1:24">
      <c r="A114" s="116">
        <v>3</v>
      </c>
      <c r="B114" s="2">
        <v>94</v>
      </c>
      <c r="C114" s="7" t="str">
        <f t="shared" si="6"/>
        <v>394</v>
      </c>
      <c r="D114" s="69">
        <v>95.88</v>
      </c>
      <c r="E114" s="120">
        <v>4</v>
      </c>
      <c r="F114" s="79">
        <v>50</v>
      </c>
      <c r="G114" s="80" t="str">
        <f t="shared" si="11"/>
        <v>450</v>
      </c>
      <c r="H114" s="50">
        <v>72.221999999999994</v>
      </c>
      <c r="I114" s="85">
        <v>4</v>
      </c>
      <c r="J114" s="85">
        <v>65</v>
      </c>
      <c r="K114" s="84" t="str">
        <f t="shared" si="7"/>
        <v>465</v>
      </c>
      <c r="L114" s="9">
        <v>79.528999999999996</v>
      </c>
      <c r="M114" s="89">
        <v>4</v>
      </c>
      <c r="N114" s="85">
        <v>25</v>
      </c>
      <c r="O114" s="84" t="str">
        <f t="shared" si="12"/>
        <v>425</v>
      </c>
      <c r="P114" s="81">
        <v>65</v>
      </c>
      <c r="Q114" s="85">
        <v>4</v>
      </c>
      <c r="R114" s="85">
        <v>45</v>
      </c>
      <c r="S114" s="1" t="str">
        <f t="shared" si="9"/>
        <v>445</v>
      </c>
      <c r="T114" s="9">
        <v>78</v>
      </c>
      <c r="U114" s="67">
        <v>3</v>
      </c>
      <c r="V114" s="95">
        <v>144</v>
      </c>
      <c r="W114" s="12" t="str">
        <f t="shared" si="10"/>
        <v>3144</v>
      </c>
      <c r="X114" s="69">
        <v>97.92</v>
      </c>
    </row>
    <row r="115" spans="1:24">
      <c r="A115" s="116">
        <v>3</v>
      </c>
      <c r="B115" s="2">
        <v>93</v>
      </c>
      <c r="C115" s="7" t="str">
        <f t="shared" si="6"/>
        <v>393</v>
      </c>
      <c r="D115" s="69">
        <v>94.86</v>
      </c>
      <c r="E115" s="120">
        <v>4</v>
      </c>
      <c r="F115" s="79">
        <v>49</v>
      </c>
      <c r="G115" s="80" t="str">
        <f t="shared" si="11"/>
        <v>449</v>
      </c>
      <c r="H115" s="50">
        <v>70.778000000000006</v>
      </c>
      <c r="I115" s="85">
        <v>4</v>
      </c>
      <c r="J115" s="85">
        <v>64</v>
      </c>
      <c r="K115" s="84" t="str">
        <f t="shared" si="7"/>
        <v>464</v>
      </c>
      <c r="L115" s="9">
        <v>78.305999999999997</v>
      </c>
      <c r="M115" s="89">
        <v>4</v>
      </c>
      <c r="N115" s="85">
        <v>24</v>
      </c>
      <c r="O115" s="84" t="str">
        <f t="shared" si="12"/>
        <v>424</v>
      </c>
      <c r="P115" s="81">
        <v>62.4</v>
      </c>
      <c r="Q115" s="85">
        <v>4</v>
      </c>
      <c r="R115" s="85">
        <v>44</v>
      </c>
      <c r="S115" s="1" t="str">
        <f t="shared" si="9"/>
        <v>444</v>
      </c>
      <c r="T115" s="1">
        <v>76.266999999999996</v>
      </c>
      <c r="U115" s="67">
        <v>3</v>
      </c>
      <c r="V115" s="95">
        <v>143</v>
      </c>
      <c r="W115" s="12" t="str">
        <f t="shared" si="10"/>
        <v>3143</v>
      </c>
      <c r="X115" s="69">
        <v>97.24</v>
      </c>
    </row>
    <row r="116" spans="1:24">
      <c r="A116" s="116">
        <v>3</v>
      </c>
      <c r="B116" s="2">
        <v>92</v>
      </c>
      <c r="C116" s="7" t="str">
        <f t="shared" si="6"/>
        <v>392</v>
      </c>
      <c r="D116" s="69">
        <v>93.84</v>
      </c>
      <c r="E116" s="120">
        <v>4</v>
      </c>
      <c r="F116" s="79">
        <v>48</v>
      </c>
      <c r="G116" s="80" t="str">
        <f t="shared" si="11"/>
        <v>448</v>
      </c>
      <c r="H116" s="50">
        <v>69.332999999999998</v>
      </c>
      <c r="I116" s="85">
        <v>4</v>
      </c>
      <c r="J116" s="85">
        <v>63</v>
      </c>
      <c r="K116" s="84" t="str">
        <f t="shared" si="7"/>
        <v>463</v>
      </c>
      <c r="L116" s="9">
        <v>77.081999999999994</v>
      </c>
      <c r="M116" s="89">
        <v>4</v>
      </c>
      <c r="N116" s="85">
        <v>23</v>
      </c>
      <c r="O116" s="84" t="str">
        <f t="shared" si="12"/>
        <v>423</v>
      </c>
      <c r="P116" s="81">
        <v>59.8</v>
      </c>
      <c r="Q116" s="85">
        <v>4</v>
      </c>
      <c r="R116" s="85">
        <v>43</v>
      </c>
      <c r="S116" s="1" t="str">
        <f t="shared" si="9"/>
        <v>443</v>
      </c>
      <c r="T116" s="9">
        <v>74.533000000000001</v>
      </c>
      <c r="U116" s="67">
        <v>3</v>
      </c>
      <c r="V116" s="95">
        <v>142</v>
      </c>
      <c r="W116" s="12" t="str">
        <f t="shared" si="10"/>
        <v>3142</v>
      </c>
      <c r="X116" s="69">
        <v>96.56</v>
      </c>
    </row>
    <row r="117" spans="1:24">
      <c r="A117" s="116">
        <v>3</v>
      </c>
      <c r="B117" s="2">
        <v>91</v>
      </c>
      <c r="C117" s="7" t="str">
        <f t="shared" si="6"/>
        <v>391</v>
      </c>
      <c r="D117" s="69">
        <v>92.82</v>
      </c>
      <c r="E117" s="120">
        <v>4</v>
      </c>
      <c r="F117" s="79">
        <v>47</v>
      </c>
      <c r="G117" s="80" t="str">
        <f t="shared" si="11"/>
        <v>447</v>
      </c>
      <c r="H117" s="50">
        <v>67.888999999999996</v>
      </c>
      <c r="I117" s="85">
        <v>4</v>
      </c>
      <c r="J117" s="85">
        <v>62</v>
      </c>
      <c r="K117" s="84" t="str">
        <f t="shared" si="7"/>
        <v>462</v>
      </c>
      <c r="L117" s="9">
        <v>75.858000000000004</v>
      </c>
      <c r="M117" s="89">
        <v>4</v>
      </c>
      <c r="N117" s="85">
        <v>22</v>
      </c>
      <c r="O117" s="84" t="str">
        <f t="shared" si="12"/>
        <v>422</v>
      </c>
      <c r="P117" s="81">
        <v>57.2</v>
      </c>
      <c r="Q117" s="85">
        <v>4</v>
      </c>
      <c r="R117" s="85">
        <v>42</v>
      </c>
      <c r="S117" s="1" t="str">
        <f t="shared" si="9"/>
        <v>442</v>
      </c>
      <c r="T117" s="9">
        <v>72.8</v>
      </c>
      <c r="U117" s="67">
        <v>3</v>
      </c>
      <c r="V117" s="95">
        <v>141</v>
      </c>
      <c r="W117" s="12" t="str">
        <f t="shared" si="10"/>
        <v>3141</v>
      </c>
      <c r="X117" s="69">
        <v>95.88</v>
      </c>
    </row>
    <row r="118" spans="1:24">
      <c r="A118" s="116">
        <v>3</v>
      </c>
      <c r="B118" s="2">
        <v>90</v>
      </c>
      <c r="C118" s="7" t="str">
        <f t="shared" si="6"/>
        <v>390</v>
      </c>
      <c r="D118" s="69">
        <v>91.8</v>
      </c>
      <c r="E118" s="120">
        <v>4</v>
      </c>
      <c r="F118" s="79">
        <v>46</v>
      </c>
      <c r="G118" s="80" t="str">
        <f t="shared" si="11"/>
        <v>446</v>
      </c>
      <c r="H118" s="50">
        <v>66.444000000000003</v>
      </c>
      <c r="I118" s="85">
        <v>4</v>
      </c>
      <c r="J118" s="85">
        <v>61</v>
      </c>
      <c r="K118" s="84" t="str">
        <f t="shared" si="7"/>
        <v>461</v>
      </c>
      <c r="L118" s="9">
        <v>74.635000000000005</v>
      </c>
      <c r="M118" s="89">
        <v>4</v>
      </c>
      <c r="N118" s="85">
        <v>21</v>
      </c>
      <c r="O118" s="84" t="str">
        <f t="shared" si="12"/>
        <v>421</v>
      </c>
      <c r="P118" s="81">
        <v>54.6</v>
      </c>
      <c r="Q118" s="85">
        <v>4</v>
      </c>
      <c r="R118" s="85">
        <v>41</v>
      </c>
      <c r="S118" s="1" t="str">
        <f t="shared" si="9"/>
        <v>441</v>
      </c>
      <c r="T118" s="1">
        <v>71.066999999999993</v>
      </c>
      <c r="U118" s="67">
        <v>3</v>
      </c>
      <c r="V118" s="95">
        <v>140</v>
      </c>
      <c r="W118" s="12" t="str">
        <f t="shared" si="10"/>
        <v>3140</v>
      </c>
      <c r="X118" s="69">
        <v>95.2</v>
      </c>
    </row>
    <row r="119" spans="1:24">
      <c r="A119" s="116">
        <v>3</v>
      </c>
      <c r="B119" s="2">
        <v>89</v>
      </c>
      <c r="C119" s="7" t="str">
        <f t="shared" si="6"/>
        <v>389</v>
      </c>
      <c r="D119" s="69">
        <v>90.78</v>
      </c>
      <c r="E119" s="120">
        <v>4</v>
      </c>
      <c r="F119" s="79">
        <v>45</v>
      </c>
      <c r="G119" s="80" t="str">
        <f t="shared" si="11"/>
        <v>445</v>
      </c>
      <c r="H119" s="81">
        <v>65</v>
      </c>
      <c r="I119" s="85">
        <v>4</v>
      </c>
      <c r="J119" s="85">
        <v>60</v>
      </c>
      <c r="K119" s="84" t="str">
        <f t="shared" si="7"/>
        <v>460</v>
      </c>
      <c r="L119" s="9">
        <v>73.412000000000006</v>
      </c>
      <c r="M119" s="89">
        <v>4</v>
      </c>
      <c r="N119" s="85">
        <v>20</v>
      </c>
      <c r="O119" s="84" t="str">
        <f t="shared" si="12"/>
        <v>420</v>
      </c>
      <c r="P119" s="81">
        <v>52</v>
      </c>
      <c r="Q119" s="85">
        <v>4</v>
      </c>
      <c r="R119" s="85">
        <v>40</v>
      </c>
      <c r="S119" s="1" t="str">
        <f t="shared" si="9"/>
        <v>440</v>
      </c>
      <c r="T119" s="1">
        <v>69.332999999999998</v>
      </c>
      <c r="U119" s="67">
        <v>3</v>
      </c>
      <c r="V119" s="95">
        <v>139</v>
      </c>
      <c r="W119" s="12" t="str">
        <f t="shared" si="10"/>
        <v>3139</v>
      </c>
      <c r="X119" s="69">
        <v>94.52</v>
      </c>
    </row>
    <row r="120" spans="1:24">
      <c r="A120" s="116">
        <v>3</v>
      </c>
      <c r="B120" s="2">
        <v>88</v>
      </c>
      <c r="C120" s="7" t="str">
        <f t="shared" si="6"/>
        <v>388</v>
      </c>
      <c r="D120" s="69">
        <v>89.76</v>
      </c>
      <c r="E120" s="120">
        <v>4</v>
      </c>
      <c r="F120" s="79">
        <v>44</v>
      </c>
      <c r="G120" s="80" t="str">
        <f t="shared" si="11"/>
        <v>444</v>
      </c>
      <c r="H120" s="50">
        <v>63.555999999999997</v>
      </c>
      <c r="I120" s="85">
        <v>4</v>
      </c>
      <c r="J120" s="85">
        <v>59</v>
      </c>
      <c r="K120" s="84" t="str">
        <f t="shared" si="7"/>
        <v>459</v>
      </c>
      <c r="L120" s="9">
        <v>72.188000000000002</v>
      </c>
      <c r="M120" s="89">
        <v>4</v>
      </c>
      <c r="N120" s="85">
        <v>19</v>
      </c>
      <c r="O120" s="84" t="str">
        <f t="shared" si="12"/>
        <v>419</v>
      </c>
      <c r="P120" s="81">
        <v>49.4</v>
      </c>
      <c r="Q120" s="85">
        <v>4</v>
      </c>
      <c r="R120" s="85">
        <v>39</v>
      </c>
      <c r="S120" s="1" t="str">
        <f t="shared" si="9"/>
        <v>439</v>
      </c>
      <c r="T120" s="9">
        <v>67.599999999999994</v>
      </c>
      <c r="U120" s="67">
        <v>3</v>
      </c>
      <c r="V120" s="95">
        <v>138</v>
      </c>
      <c r="W120" s="12" t="str">
        <f t="shared" si="10"/>
        <v>3138</v>
      </c>
      <c r="X120" s="69">
        <v>93.84</v>
      </c>
    </row>
    <row r="121" spans="1:24">
      <c r="A121" s="116">
        <v>3</v>
      </c>
      <c r="B121" s="2">
        <v>87</v>
      </c>
      <c r="C121" s="7" t="str">
        <f t="shared" si="6"/>
        <v>387</v>
      </c>
      <c r="D121" s="69">
        <v>88.74</v>
      </c>
      <c r="E121" s="120">
        <v>4</v>
      </c>
      <c r="F121" s="79">
        <v>43</v>
      </c>
      <c r="G121" s="80" t="str">
        <f t="shared" si="11"/>
        <v>443</v>
      </c>
      <c r="H121" s="50">
        <v>62.110999999999997</v>
      </c>
      <c r="I121" s="85">
        <v>4</v>
      </c>
      <c r="J121" s="85">
        <v>58</v>
      </c>
      <c r="K121" s="84" t="str">
        <f t="shared" si="7"/>
        <v>458</v>
      </c>
      <c r="L121" s="9">
        <v>70.965000000000003</v>
      </c>
      <c r="M121" s="89">
        <v>4</v>
      </c>
      <c r="N121" s="85">
        <v>18</v>
      </c>
      <c r="O121" s="84" t="str">
        <f t="shared" si="12"/>
        <v>418</v>
      </c>
      <c r="P121" s="81">
        <v>46.8</v>
      </c>
      <c r="Q121" s="85">
        <v>4</v>
      </c>
      <c r="R121" s="85">
        <v>38</v>
      </c>
      <c r="S121" s="1" t="str">
        <f t="shared" si="9"/>
        <v>438</v>
      </c>
      <c r="T121" s="1">
        <v>65.867000000000004</v>
      </c>
      <c r="U121" s="67">
        <v>3</v>
      </c>
      <c r="V121" s="95">
        <v>137</v>
      </c>
      <c r="W121" s="12" t="str">
        <f t="shared" si="10"/>
        <v>3137</v>
      </c>
      <c r="X121" s="69">
        <v>93.16</v>
      </c>
    </row>
    <row r="122" spans="1:24">
      <c r="A122" s="116">
        <v>3</v>
      </c>
      <c r="B122" s="2">
        <v>86</v>
      </c>
      <c r="C122" s="7" t="str">
        <f t="shared" si="6"/>
        <v>386</v>
      </c>
      <c r="D122" s="69">
        <v>87.72</v>
      </c>
      <c r="E122" s="120">
        <v>4</v>
      </c>
      <c r="F122" s="79">
        <v>42</v>
      </c>
      <c r="G122" s="80" t="str">
        <f t="shared" si="11"/>
        <v>442</v>
      </c>
      <c r="H122" s="50">
        <v>60.667000000000002</v>
      </c>
      <c r="I122" s="85">
        <v>4</v>
      </c>
      <c r="J122" s="85">
        <v>57</v>
      </c>
      <c r="K122" s="84" t="str">
        <f t="shared" si="7"/>
        <v>457</v>
      </c>
      <c r="L122" s="9">
        <v>69.741</v>
      </c>
      <c r="M122" s="89">
        <v>4</v>
      </c>
      <c r="N122" s="85">
        <v>17</v>
      </c>
      <c r="O122" s="84" t="str">
        <f t="shared" si="12"/>
        <v>417</v>
      </c>
      <c r="P122" s="81">
        <v>44.2</v>
      </c>
      <c r="Q122" s="85">
        <v>4</v>
      </c>
      <c r="R122" s="85">
        <v>37</v>
      </c>
      <c r="S122" s="1" t="str">
        <f t="shared" si="9"/>
        <v>437</v>
      </c>
      <c r="T122" s="1">
        <v>64.132999999999996</v>
      </c>
      <c r="U122" s="67">
        <v>3</v>
      </c>
      <c r="V122" s="95">
        <v>136</v>
      </c>
      <c r="W122" s="12" t="str">
        <f t="shared" si="10"/>
        <v>3136</v>
      </c>
      <c r="X122" s="69">
        <v>92.48</v>
      </c>
    </row>
    <row r="123" spans="1:24">
      <c r="A123" s="116">
        <v>3</v>
      </c>
      <c r="B123" s="2">
        <v>85</v>
      </c>
      <c r="C123" s="7" t="str">
        <f t="shared" ref="C123:C186" si="13">A123&amp;""&amp;B123</f>
        <v>385</v>
      </c>
      <c r="D123" s="69">
        <v>86.7</v>
      </c>
      <c r="E123" s="120">
        <v>4</v>
      </c>
      <c r="F123" s="79">
        <v>41</v>
      </c>
      <c r="G123" s="80" t="str">
        <f t="shared" si="11"/>
        <v>441</v>
      </c>
      <c r="H123" s="81">
        <v>59.222269230769299</v>
      </c>
      <c r="I123" s="85">
        <v>4</v>
      </c>
      <c r="J123" s="85">
        <v>56</v>
      </c>
      <c r="K123" s="84" t="str">
        <f t="shared" si="7"/>
        <v>456</v>
      </c>
      <c r="L123" s="9">
        <v>68.518000000000001</v>
      </c>
      <c r="M123" s="89">
        <v>4</v>
      </c>
      <c r="N123" s="85">
        <v>16</v>
      </c>
      <c r="O123" s="84" t="str">
        <f t="shared" si="12"/>
        <v>416</v>
      </c>
      <c r="P123" s="81">
        <v>41.6</v>
      </c>
      <c r="Q123" s="85">
        <v>4</v>
      </c>
      <c r="R123" s="85">
        <v>36</v>
      </c>
      <c r="S123" s="1" t="str">
        <f t="shared" si="9"/>
        <v>436</v>
      </c>
      <c r="T123" s="9">
        <v>62.4</v>
      </c>
      <c r="U123" s="67">
        <v>3</v>
      </c>
      <c r="V123" s="95">
        <v>135</v>
      </c>
      <c r="W123" s="12" t="str">
        <f t="shared" si="10"/>
        <v>3135</v>
      </c>
      <c r="X123" s="69">
        <v>91.8</v>
      </c>
    </row>
    <row r="124" spans="1:24">
      <c r="A124" s="116">
        <v>3</v>
      </c>
      <c r="B124" s="2">
        <v>84</v>
      </c>
      <c r="C124" s="7" t="str">
        <f t="shared" si="13"/>
        <v>384</v>
      </c>
      <c r="D124" s="69">
        <v>85.68</v>
      </c>
      <c r="E124" s="120">
        <v>4</v>
      </c>
      <c r="F124" s="79">
        <v>40</v>
      </c>
      <c r="G124" s="80" t="str">
        <f t="shared" si="11"/>
        <v>440</v>
      </c>
      <c r="H124" s="81">
        <v>57.7778241758242</v>
      </c>
      <c r="I124" s="85">
        <v>4</v>
      </c>
      <c r="J124" s="85">
        <v>55</v>
      </c>
      <c r="K124" s="84" t="str">
        <f t="shared" si="7"/>
        <v>455</v>
      </c>
      <c r="L124" s="9">
        <v>67.293999999999997</v>
      </c>
      <c r="M124" s="89">
        <v>4</v>
      </c>
      <c r="N124" s="85">
        <v>15</v>
      </c>
      <c r="O124" s="84" t="str">
        <f t="shared" si="12"/>
        <v>415</v>
      </c>
      <c r="P124" s="81">
        <v>39</v>
      </c>
      <c r="Q124" s="85">
        <v>4</v>
      </c>
      <c r="R124" s="85">
        <v>35</v>
      </c>
      <c r="S124" s="1" t="str">
        <f t="shared" si="9"/>
        <v>435</v>
      </c>
      <c r="T124" s="1">
        <v>60.667000000000002</v>
      </c>
      <c r="U124" s="67">
        <v>3</v>
      </c>
      <c r="V124" s="95">
        <v>134</v>
      </c>
      <c r="W124" s="12" t="str">
        <f t="shared" si="10"/>
        <v>3134</v>
      </c>
      <c r="X124" s="69">
        <v>91.12</v>
      </c>
    </row>
    <row r="125" spans="1:24">
      <c r="A125" s="116">
        <v>3</v>
      </c>
      <c r="B125" s="2">
        <v>83</v>
      </c>
      <c r="C125" s="7" t="str">
        <f t="shared" si="13"/>
        <v>383</v>
      </c>
      <c r="D125" s="69">
        <v>84.66</v>
      </c>
      <c r="E125" s="120">
        <v>4</v>
      </c>
      <c r="F125" s="79">
        <v>39</v>
      </c>
      <c r="G125" s="80" t="str">
        <f t="shared" si="11"/>
        <v>439</v>
      </c>
      <c r="H125" s="81">
        <v>56.333379120879201</v>
      </c>
      <c r="I125" s="85">
        <v>4</v>
      </c>
      <c r="J125" s="85">
        <v>54</v>
      </c>
      <c r="K125" s="84" t="str">
        <f t="shared" si="7"/>
        <v>454</v>
      </c>
      <c r="L125" s="9">
        <v>66.070541935483902</v>
      </c>
      <c r="M125" s="89">
        <v>4</v>
      </c>
      <c r="N125" s="85">
        <v>14</v>
      </c>
      <c r="O125" s="84" t="str">
        <f t="shared" si="12"/>
        <v>414</v>
      </c>
      <c r="P125" s="81">
        <v>36.4</v>
      </c>
      <c r="Q125" s="85">
        <v>4</v>
      </c>
      <c r="R125" s="85">
        <v>34</v>
      </c>
      <c r="S125" s="1" t="str">
        <f t="shared" si="9"/>
        <v>434</v>
      </c>
      <c r="T125" s="1">
        <v>58.933</v>
      </c>
      <c r="U125" s="67">
        <v>3</v>
      </c>
      <c r="V125" s="95">
        <v>133</v>
      </c>
      <c r="W125" s="12" t="str">
        <f t="shared" si="10"/>
        <v>3133</v>
      </c>
      <c r="X125" s="69">
        <v>90.44</v>
      </c>
    </row>
    <row r="126" spans="1:24">
      <c r="A126" s="116">
        <v>3</v>
      </c>
      <c r="B126" s="2">
        <v>82</v>
      </c>
      <c r="C126" s="7" t="str">
        <f t="shared" si="13"/>
        <v>382</v>
      </c>
      <c r="D126" s="69">
        <v>83.64</v>
      </c>
      <c r="E126" s="120">
        <v>4</v>
      </c>
      <c r="F126" s="79">
        <v>38</v>
      </c>
      <c r="G126" s="80" t="str">
        <f t="shared" si="11"/>
        <v>438</v>
      </c>
      <c r="H126" s="81">
        <v>54.888934065934102</v>
      </c>
      <c r="I126" s="85">
        <v>4</v>
      </c>
      <c r="J126" s="85">
        <v>53</v>
      </c>
      <c r="K126" s="84" t="str">
        <f t="shared" si="7"/>
        <v>453</v>
      </c>
      <c r="L126" s="9">
        <v>64.847013306451601</v>
      </c>
      <c r="M126" s="89">
        <v>4</v>
      </c>
      <c r="N126" s="85">
        <v>13</v>
      </c>
      <c r="O126" s="84" t="str">
        <f t="shared" si="12"/>
        <v>413</v>
      </c>
      <c r="P126" s="81">
        <v>33.799999999999997</v>
      </c>
      <c r="Q126" s="85">
        <v>4</v>
      </c>
      <c r="R126" s="85">
        <v>33</v>
      </c>
      <c r="S126" s="1" t="str">
        <f t="shared" si="9"/>
        <v>433</v>
      </c>
      <c r="T126" s="9">
        <v>57.2</v>
      </c>
      <c r="U126" s="67">
        <v>3</v>
      </c>
      <c r="V126" s="95">
        <v>132</v>
      </c>
      <c r="W126" s="12" t="str">
        <f t="shared" si="10"/>
        <v>3132</v>
      </c>
      <c r="X126" s="69">
        <v>89.76</v>
      </c>
    </row>
    <row r="127" spans="1:24">
      <c r="A127" s="116">
        <v>3</v>
      </c>
      <c r="B127" s="2">
        <v>81</v>
      </c>
      <c r="C127" s="7" t="str">
        <f t="shared" si="13"/>
        <v>381</v>
      </c>
      <c r="D127" s="69">
        <v>82.62</v>
      </c>
      <c r="E127" s="120">
        <v>4</v>
      </c>
      <c r="F127" s="79">
        <v>37</v>
      </c>
      <c r="G127" s="80" t="str">
        <f t="shared" si="11"/>
        <v>437</v>
      </c>
      <c r="H127" s="81">
        <v>53.444489010989102</v>
      </c>
      <c r="I127" s="85">
        <v>4</v>
      </c>
      <c r="J127" s="85">
        <v>52</v>
      </c>
      <c r="K127" s="84" t="str">
        <f t="shared" si="7"/>
        <v>452</v>
      </c>
      <c r="L127" s="9">
        <v>63.623484677419398</v>
      </c>
      <c r="M127" s="89">
        <v>4</v>
      </c>
      <c r="N127" s="85">
        <v>12</v>
      </c>
      <c r="O127" s="84" t="str">
        <f t="shared" si="12"/>
        <v>412</v>
      </c>
      <c r="P127" s="81">
        <v>31.2</v>
      </c>
      <c r="Q127" s="85">
        <v>4</v>
      </c>
      <c r="R127" s="85">
        <v>32</v>
      </c>
      <c r="S127" s="1" t="str">
        <f t="shared" si="9"/>
        <v>432</v>
      </c>
      <c r="T127" s="1">
        <v>55.466999999999999</v>
      </c>
      <c r="U127" s="67">
        <v>3</v>
      </c>
      <c r="V127" s="95">
        <v>131</v>
      </c>
      <c r="W127" s="12" t="str">
        <f t="shared" si="10"/>
        <v>3131</v>
      </c>
      <c r="X127" s="69">
        <v>89.08</v>
      </c>
    </row>
    <row r="128" spans="1:24">
      <c r="A128" s="116">
        <v>3</v>
      </c>
      <c r="B128" s="2">
        <v>80</v>
      </c>
      <c r="C128" s="7" t="str">
        <f t="shared" si="13"/>
        <v>380</v>
      </c>
      <c r="D128" s="69">
        <v>81.599999999999994</v>
      </c>
      <c r="E128" s="120">
        <v>4</v>
      </c>
      <c r="F128" s="79">
        <v>36</v>
      </c>
      <c r="G128" s="80" t="str">
        <f t="shared" si="11"/>
        <v>436</v>
      </c>
      <c r="H128" s="81">
        <v>52.000043956044003</v>
      </c>
      <c r="I128" s="85">
        <v>4</v>
      </c>
      <c r="J128" s="85">
        <v>51</v>
      </c>
      <c r="K128" s="84" t="str">
        <f t="shared" si="7"/>
        <v>451</v>
      </c>
      <c r="L128" s="9">
        <v>62.399956048387097</v>
      </c>
      <c r="M128" s="89">
        <v>4</v>
      </c>
      <c r="N128" s="85">
        <v>11</v>
      </c>
      <c r="O128" s="84" t="str">
        <f t="shared" si="12"/>
        <v>411</v>
      </c>
      <c r="P128" s="81">
        <v>28.6</v>
      </c>
      <c r="Q128" s="85">
        <v>4</v>
      </c>
      <c r="R128" s="85">
        <v>31</v>
      </c>
      <c r="S128" s="1" t="str">
        <f t="shared" si="9"/>
        <v>431</v>
      </c>
      <c r="T128" s="1">
        <v>53.732999999999997</v>
      </c>
      <c r="U128" s="67">
        <v>3</v>
      </c>
      <c r="V128" s="95">
        <v>130</v>
      </c>
      <c r="W128" s="12" t="str">
        <f t="shared" si="10"/>
        <v>3130</v>
      </c>
      <c r="X128" s="69">
        <v>88.4</v>
      </c>
    </row>
    <row r="129" spans="1:24">
      <c r="A129" s="116">
        <v>3</v>
      </c>
      <c r="B129" s="2">
        <v>79</v>
      </c>
      <c r="C129" s="7" t="str">
        <f t="shared" si="13"/>
        <v>379</v>
      </c>
      <c r="D129" s="69">
        <v>80.58</v>
      </c>
      <c r="E129" s="120">
        <v>4</v>
      </c>
      <c r="F129" s="79">
        <v>35</v>
      </c>
      <c r="G129" s="80" t="str">
        <f t="shared" si="11"/>
        <v>435</v>
      </c>
      <c r="H129" s="81">
        <v>50.555566666666699</v>
      </c>
      <c r="I129" s="85">
        <v>4</v>
      </c>
      <c r="J129" s="85">
        <v>50</v>
      </c>
      <c r="K129" s="84" t="str">
        <f t="shared" si="7"/>
        <v>450</v>
      </c>
      <c r="L129" s="9">
        <v>61.176427419354901</v>
      </c>
      <c r="M129" s="90">
        <v>4</v>
      </c>
      <c r="N129" s="91">
        <v>10</v>
      </c>
      <c r="O129" s="92" t="str">
        <f t="shared" si="12"/>
        <v>410</v>
      </c>
      <c r="P129" s="93">
        <v>26</v>
      </c>
      <c r="Q129" s="85">
        <v>4</v>
      </c>
      <c r="R129" s="85">
        <v>30</v>
      </c>
      <c r="S129" s="1" t="str">
        <f t="shared" si="9"/>
        <v>430</v>
      </c>
      <c r="T129" s="9">
        <v>52</v>
      </c>
      <c r="U129" s="67">
        <v>3</v>
      </c>
      <c r="V129" s="95">
        <v>129</v>
      </c>
      <c r="W129" s="12" t="str">
        <f t="shared" si="10"/>
        <v>3129</v>
      </c>
      <c r="X129" s="69">
        <v>87.72</v>
      </c>
    </row>
    <row r="130" spans="1:24">
      <c r="A130" s="116">
        <v>3</v>
      </c>
      <c r="B130" s="2">
        <v>78</v>
      </c>
      <c r="C130" s="7" t="str">
        <f t="shared" si="13"/>
        <v>378</v>
      </c>
      <c r="D130" s="69">
        <v>79.56</v>
      </c>
      <c r="E130" s="120">
        <v>4</v>
      </c>
      <c r="F130" s="79">
        <v>34</v>
      </c>
      <c r="G130" s="80" t="str">
        <f t="shared" si="11"/>
        <v>434</v>
      </c>
      <c r="H130" s="81">
        <v>49.111107159507199</v>
      </c>
      <c r="I130" s="85">
        <v>4</v>
      </c>
      <c r="J130" s="85">
        <v>49</v>
      </c>
      <c r="K130" s="84" t="str">
        <f t="shared" si="7"/>
        <v>449</v>
      </c>
      <c r="L130" s="81">
        <v>59.9528987903226</v>
      </c>
      <c r="U130" s="67">
        <v>3</v>
      </c>
      <c r="V130" s="95">
        <v>128</v>
      </c>
      <c r="W130" s="12" t="str">
        <f t="shared" si="10"/>
        <v>3128</v>
      </c>
      <c r="X130" s="69">
        <v>87.04</v>
      </c>
    </row>
    <row r="131" spans="1:24">
      <c r="A131" s="116">
        <v>3</v>
      </c>
      <c r="B131" s="2">
        <v>77</v>
      </c>
      <c r="C131" s="7" t="str">
        <f t="shared" si="13"/>
        <v>377</v>
      </c>
      <c r="D131" s="69">
        <v>78.540000000000006</v>
      </c>
      <c r="E131" s="120">
        <v>4</v>
      </c>
      <c r="F131" s="79">
        <v>33</v>
      </c>
      <c r="G131" s="80" t="str">
        <f t="shared" si="11"/>
        <v>433</v>
      </c>
      <c r="H131" s="81">
        <v>47.666647652347699</v>
      </c>
      <c r="I131" s="85">
        <v>4</v>
      </c>
      <c r="J131" s="85">
        <v>48</v>
      </c>
      <c r="K131" s="84" t="str">
        <f t="shared" si="7"/>
        <v>448</v>
      </c>
      <c r="L131" s="81">
        <v>58.729370161290298</v>
      </c>
      <c r="U131" s="67">
        <v>3</v>
      </c>
      <c r="V131" s="95">
        <v>127</v>
      </c>
      <c r="W131" s="12" t="str">
        <f t="shared" si="10"/>
        <v>3127</v>
      </c>
      <c r="X131" s="69">
        <v>86.36</v>
      </c>
    </row>
    <row r="132" spans="1:24">
      <c r="A132" s="116">
        <v>3</v>
      </c>
      <c r="B132" s="2">
        <v>76</v>
      </c>
      <c r="C132" s="7" t="str">
        <f t="shared" si="13"/>
        <v>376</v>
      </c>
      <c r="D132" s="69">
        <v>77.52</v>
      </c>
      <c r="E132" s="120">
        <v>4</v>
      </c>
      <c r="F132" s="79">
        <v>32</v>
      </c>
      <c r="G132" s="80" t="str">
        <f t="shared" si="11"/>
        <v>432</v>
      </c>
      <c r="H132" s="81">
        <v>46.222188145188198</v>
      </c>
      <c r="I132" s="85">
        <v>4</v>
      </c>
      <c r="J132" s="85">
        <v>47</v>
      </c>
      <c r="K132" s="84" t="str">
        <f t="shared" si="7"/>
        <v>447</v>
      </c>
      <c r="L132" s="81">
        <v>57.505841532258103</v>
      </c>
      <c r="U132" s="67">
        <v>3</v>
      </c>
      <c r="V132" s="95">
        <v>126</v>
      </c>
      <c r="W132" s="12" t="str">
        <f t="shared" si="10"/>
        <v>3126</v>
      </c>
      <c r="X132" s="69">
        <v>85.68</v>
      </c>
    </row>
    <row r="133" spans="1:24">
      <c r="A133" s="116">
        <v>3</v>
      </c>
      <c r="B133" s="2">
        <v>75</v>
      </c>
      <c r="C133" s="7" t="str">
        <f t="shared" si="13"/>
        <v>375</v>
      </c>
      <c r="D133" s="69">
        <v>76.5</v>
      </c>
      <c r="E133" s="120">
        <v>4</v>
      </c>
      <c r="F133" s="79">
        <v>31</v>
      </c>
      <c r="G133" s="80" t="str">
        <f t="shared" si="11"/>
        <v>431</v>
      </c>
      <c r="H133" s="81">
        <v>44.777728638028698</v>
      </c>
      <c r="I133" s="85">
        <v>4</v>
      </c>
      <c r="J133" s="85">
        <v>46</v>
      </c>
      <c r="K133" s="84" t="str">
        <f t="shared" si="7"/>
        <v>446</v>
      </c>
      <c r="L133" s="81">
        <v>56.282312903225801</v>
      </c>
      <c r="U133" s="67">
        <v>3</v>
      </c>
      <c r="V133" s="95">
        <v>125</v>
      </c>
      <c r="W133" s="12" t="str">
        <f t="shared" si="10"/>
        <v>3125</v>
      </c>
      <c r="X133" s="69">
        <v>85</v>
      </c>
    </row>
    <row r="134" spans="1:24">
      <c r="A134" s="116">
        <v>3</v>
      </c>
      <c r="B134" s="2">
        <v>74</v>
      </c>
      <c r="C134" s="7" t="str">
        <f t="shared" si="13"/>
        <v>374</v>
      </c>
      <c r="D134" s="69">
        <v>75.48</v>
      </c>
      <c r="E134" s="121">
        <v>4</v>
      </c>
      <c r="F134" s="82">
        <v>30</v>
      </c>
      <c r="G134" s="83" t="str">
        <f t="shared" si="11"/>
        <v>430</v>
      </c>
      <c r="H134" s="93">
        <v>43.333269130869198</v>
      </c>
      <c r="I134" s="85">
        <v>4</v>
      </c>
      <c r="J134" s="85">
        <v>45</v>
      </c>
      <c r="K134" s="84" t="str">
        <f t="shared" si="7"/>
        <v>445</v>
      </c>
      <c r="L134" s="81">
        <v>55.058784274193599</v>
      </c>
      <c r="U134" s="67">
        <v>3</v>
      </c>
      <c r="V134" s="95">
        <v>124</v>
      </c>
      <c r="W134" s="12" t="str">
        <f t="shared" si="10"/>
        <v>3124</v>
      </c>
      <c r="X134" s="69">
        <v>84.32</v>
      </c>
    </row>
    <row r="135" spans="1:24">
      <c r="A135" s="116">
        <v>3</v>
      </c>
      <c r="B135" s="2">
        <v>73</v>
      </c>
      <c r="C135" s="7" t="str">
        <f t="shared" si="13"/>
        <v>373</v>
      </c>
      <c r="D135" s="69">
        <v>74.459999999999994</v>
      </c>
      <c r="I135" s="89">
        <v>4</v>
      </c>
      <c r="J135" s="85">
        <v>44</v>
      </c>
      <c r="K135" s="84" t="str">
        <f t="shared" ref="K135:K137" si="14">I135&amp;""&amp;J135</f>
        <v>444</v>
      </c>
      <c r="L135" s="81">
        <v>53.835255645161297</v>
      </c>
      <c r="U135" s="67">
        <v>3</v>
      </c>
      <c r="V135" s="95">
        <v>123</v>
      </c>
      <c r="W135" s="12" t="str">
        <f t="shared" ref="W135:W198" si="15">U135&amp;""&amp;V135</f>
        <v>3123</v>
      </c>
      <c r="X135" s="69">
        <v>83.64</v>
      </c>
    </row>
    <row r="136" spans="1:24">
      <c r="A136" s="116">
        <v>3</v>
      </c>
      <c r="B136" s="2">
        <v>72</v>
      </c>
      <c r="C136" s="7" t="str">
        <f t="shared" si="13"/>
        <v>372</v>
      </c>
      <c r="D136" s="69">
        <v>73.44</v>
      </c>
      <c r="I136" s="89">
        <v>4</v>
      </c>
      <c r="J136" s="85">
        <v>43</v>
      </c>
      <c r="K136" s="84" t="str">
        <f t="shared" si="14"/>
        <v>443</v>
      </c>
      <c r="L136" s="81">
        <v>52.611727016129102</v>
      </c>
      <c r="U136" s="67">
        <v>3</v>
      </c>
      <c r="V136" s="95">
        <v>122</v>
      </c>
      <c r="W136" s="12" t="str">
        <f t="shared" si="15"/>
        <v>3122</v>
      </c>
      <c r="X136" s="69">
        <v>82.96</v>
      </c>
    </row>
    <row r="137" spans="1:24">
      <c r="A137" s="116">
        <v>3</v>
      </c>
      <c r="B137" s="2">
        <v>71</v>
      </c>
      <c r="C137" s="7" t="str">
        <f t="shared" si="13"/>
        <v>371</v>
      </c>
      <c r="D137" s="69">
        <v>72.42</v>
      </c>
      <c r="I137" s="90">
        <v>4</v>
      </c>
      <c r="J137" s="91">
        <v>42</v>
      </c>
      <c r="K137" s="92" t="str">
        <f t="shared" si="14"/>
        <v>442</v>
      </c>
      <c r="L137" s="93">
        <v>51.3881983870968</v>
      </c>
      <c r="U137" s="67">
        <v>3</v>
      </c>
      <c r="V137" s="95">
        <v>121</v>
      </c>
      <c r="W137" s="12" t="str">
        <f t="shared" si="15"/>
        <v>3121</v>
      </c>
      <c r="X137" s="69">
        <v>82.28</v>
      </c>
    </row>
    <row r="138" spans="1:24">
      <c r="A138" s="116">
        <v>3</v>
      </c>
      <c r="B138" s="2">
        <v>70</v>
      </c>
      <c r="C138" s="7" t="str">
        <f t="shared" si="13"/>
        <v>370</v>
      </c>
      <c r="D138" s="69">
        <v>71.400000000000006</v>
      </c>
      <c r="U138" s="67">
        <v>3</v>
      </c>
      <c r="V138" s="95">
        <v>120</v>
      </c>
      <c r="W138" s="12" t="str">
        <f t="shared" si="15"/>
        <v>3120</v>
      </c>
      <c r="X138" s="69">
        <v>81.599999999999994</v>
      </c>
    </row>
    <row r="139" spans="1:24">
      <c r="A139" s="116">
        <v>3</v>
      </c>
      <c r="B139" s="2">
        <v>69</v>
      </c>
      <c r="C139" s="7" t="str">
        <f t="shared" si="13"/>
        <v>369</v>
      </c>
      <c r="D139" s="69">
        <v>70.38</v>
      </c>
      <c r="U139" s="67">
        <v>3</v>
      </c>
      <c r="V139" s="95">
        <v>119</v>
      </c>
      <c r="W139" s="12" t="str">
        <f t="shared" si="15"/>
        <v>3119</v>
      </c>
      <c r="X139" s="69">
        <v>80.919999999999902</v>
      </c>
    </row>
    <row r="140" spans="1:24">
      <c r="A140" s="116">
        <v>3</v>
      </c>
      <c r="B140" s="2">
        <v>68</v>
      </c>
      <c r="C140" s="7" t="str">
        <f t="shared" si="13"/>
        <v>368</v>
      </c>
      <c r="D140" s="69">
        <v>69.36</v>
      </c>
      <c r="U140" s="67">
        <v>3</v>
      </c>
      <c r="V140" s="95">
        <v>118</v>
      </c>
      <c r="W140" s="12" t="str">
        <f t="shared" si="15"/>
        <v>3118</v>
      </c>
      <c r="X140" s="69">
        <v>80.239999999999895</v>
      </c>
    </row>
    <row r="141" spans="1:24">
      <c r="A141" s="116">
        <v>3</v>
      </c>
      <c r="B141" s="2">
        <v>67</v>
      </c>
      <c r="C141" s="7" t="str">
        <f t="shared" si="13"/>
        <v>367</v>
      </c>
      <c r="D141" s="69">
        <v>68.340000000000103</v>
      </c>
      <c r="U141" s="67">
        <v>3</v>
      </c>
      <c r="V141" s="95">
        <v>117</v>
      </c>
      <c r="W141" s="12" t="str">
        <f t="shared" si="15"/>
        <v>3117</v>
      </c>
      <c r="X141" s="69">
        <v>79.559999999999903</v>
      </c>
    </row>
    <row r="142" spans="1:24">
      <c r="A142" s="116">
        <v>3</v>
      </c>
      <c r="B142" s="2">
        <v>66</v>
      </c>
      <c r="C142" s="7" t="str">
        <f t="shared" si="13"/>
        <v>366</v>
      </c>
      <c r="D142" s="69">
        <v>67.320000000000107</v>
      </c>
      <c r="U142" s="67">
        <v>3</v>
      </c>
      <c r="V142" s="95">
        <v>116</v>
      </c>
      <c r="W142" s="12" t="str">
        <f t="shared" si="15"/>
        <v>3116</v>
      </c>
      <c r="X142" s="69">
        <v>78.879999999999896</v>
      </c>
    </row>
    <row r="143" spans="1:24">
      <c r="A143" s="116">
        <v>3</v>
      </c>
      <c r="B143" s="2">
        <v>65</v>
      </c>
      <c r="C143" s="7" t="str">
        <f t="shared" si="13"/>
        <v>365</v>
      </c>
      <c r="D143" s="69">
        <v>66.300000000000097</v>
      </c>
      <c r="U143" s="67">
        <v>3</v>
      </c>
      <c r="V143" s="95">
        <v>115</v>
      </c>
      <c r="W143" s="12" t="str">
        <f t="shared" si="15"/>
        <v>3115</v>
      </c>
      <c r="X143" s="69">
        <v>78.199999999999903</v>
      </c>
    </row>
    <row r="144" spans="1:24">
      <c r="A144" s="116">
        <v>3</v>
      </c>
      <c r="B144" s="2">
        <v>64</v>
      </c>
      <c r="C144" s="7" t="str">
        <f t="shared" si="13"/>
        <v>364</v>
      </c>
      <c r="D144" s="69">
        <v>65.280000000000101</v>
      </c>
      <c r="U144" s="67">
        <v>3</v>
      </c>
      <c r="V144" s="95">
        <v>114</v>
      </c>
      <c r="W144" s="12" t="str">
        <f t="shared" si="15"/>
        <v>3114</v>
      </c>
      <c r="X144" s="69">
        <v>77.519999999999897</v>
      </c>
    </row>
    <row r="145" spans="1:24">
      <c r="A145" s="116">
        <v>3</v>
      </c>
      <c r="B145" s="2">
        <v>63</v>
      </c>
      <c r="C145" s="7" t="str">
        <f t="shared" si="13"/>
        <v>363</v>
      </c>
      <c r="D145" s="69">
        <v>64.260000000000105</v>
      </c>
      <c r="U145" s="67">
        <v>3</v>
      </c>
      <c r="V145" s="95">
        <v>113</v>
      </c>
      <c r="W145" s="12" t="str">
        <f t="shared" si="15"/>
        <v>3113</v>
      </c>
      <c r="X145" s="69">
        <v>76.839999999999904</v>
      </c>
    </row>
    <row r="146" spans="1:24">
      <c r="A146" s="116">
        <v>3</v>
      </c>
      <c r="B146" s="2">
        <v>62</v>
      </c>
      <c r="C146" s="7" t="str">
        <f t="shared" si="13"/>
        <v>362</v>
      </c>
      <c r="D146" s="69">
        <v>63.240000000000101</v>
      </c>
      <c r="U146" s="67">
        <v>3</v>
      </c>
      <c r="V146" s="95">
        <v>112</v>
      </c>
      <c r="W146" s="12" t="str">
        <f t="shared" si="15"/>
        <v>3112</v>
      </c>
      <c r="X146" s="69">
        <v>76.159999999999897</v>
      </c>
    </row>
    <row r="147" spans="1:24">
      <c r="A147" s="116">
        <v>3</v>
      </c>
      <c r="B147" s="2">
        <v>61</v>
      </c>
      <c r="C147" s="7" t="str">
        <f t="shared" si="13"/>
        <v>361</v>
      </c>
      <c r="D147" s="69">
        <v>62.220000000000098</v>
      </c>
      <c r="U147" s="67">
        <v>3</v>
      </c>
      <c r="V147" s="95">
        <v>111</v>
      </c>
      <c r="W147" s="12" t="str">
        <f t="shared" si="15"/>
        <v>3111</v>
      </c>
      <c r="X147" s="69">
        <v>75.479999999999905</v>
      </c>
    </row>
    <row r="148" spans="1:24">
      <c r="A148" s="116">
        <v>3</v>
      </c>
      <c r="B148" s="2">
        <v>60</v>
      </c>
      <c r="C148" s="7" t="str">
        <f t="shared" si="13"/>
        <v>360</v>
      </c>
      <c r="D148" s="69">
        <v>61.200000000000102</v>
      </c>
      <c r="U148" s="67">
        <v>3</v>
      </c>
      <c r="V148" s="95">
        <v>110</v>
      </c>
      <c r="W148" s="12" t="str">
        <f t="shared" si="15"/>
        <v>3110</v>
      </c>
      <c r="X148" s="69">
        <v>74.799999999999898</v>
      </c>
    </row>
    <row r="149" spans="1:24">
      <c r="A149" s="116">
        <v>3</v>
      </c>
      <c r="B149" s="2">
        <v>59</v>
      </c>
      <c r="C149" s="7" t="str">
        <f t="shared" si="13"/>
        <v>359</v>
      </c>
      <c r="D149" s="69">
        <v>60.180000000000099</v>
      </c>
      <c r="U149" s="67">
        <v>3</v>
      </c>
      <c r="V149" s="95">
        <v>109</v>
      </c>
      <c r="W149" s="12" t="str">
        <f t="shared" si="15"/>
        <v>3109</v>
      </c>
      <c r="X149" s="69">
        <v>74.119999999999905</v>
      </c>
    </row>
    <row r="150" spans="1:24">
      <c r="A150" s="116">
        <v>3</v>
      </c>
      <c r="B150" s="2">
        <v>58</v>
      </c>
      <c r="C150" s="7" t="str">
        <f t="shared" si="13"/>
        <v>358</v>
      </c>
      <c r="D150" s="69">
        <v>59.160000000000103</v>
      </c>
      <c r="U150" s="67">
        <v>3</v>
      </c>
      <c r="V150" s="95">
        <v>108</v>
      </c>
      <c r="W150" s="12" t="str">
        <f t="shared" si="15"/>
        <v>3108</v>
      </c>
      <c r="X150" s="69">
        <v>73.439999999999898</v>
      </c>
    </row>
    <row r="151" spans="1:24">
      <c r="A151" s="116">
        <v>3</v>
      </c>
      <c r="B151" s="2">
        <v>57</v>
      </c>
      <c r="C151" s="7" t="str">
        <f t="shared" si="13"/>
        <v>357</v>
      </c>
      <c r="D151" s="69">
        <v>58.1400000000001</v>
      </c>
      <c r="U151" s="67">
        <v>3</v>
      </c>
      <c r="V151" s="95">
        <v>107</v>
      </c>
      <c r="W151" s="12" t="str">
        <f t="shared" si="15"/>
        <v>3107</v>
      </c>
      <c r="X151" s="69">
        <v>72.759999999999906</v>
      </c>
    </row>
    <row r="152" spans="1:24">
      <c r="A152" s="116">
        <v>3</v>
      </c>
      <c r="B152" s="2">
        <v>56</v>
      </c>
      <c r="C152" s="7" t="str">
        <f t="shared" si="13"/>
        <v>356</v>
      </c>
      <c r="D152" s="69">
        <v>57.120000000000097</v>
      </c>
      <c r="U152" s="67">
        <v>3</v>
      </c>
      <c r="V152" s="95">
        <v>106</v>
      </c>
      <c r="W152" s="12" t="str">
        <f t="shared" si="15"/>
        <v>3106</v>
      </c>
      <c r="X152" s="69">
        <v>72.079999999999799</v>
      </c>
    </row>
    <row r="153" spans="1:24">
      <c r="A153" s="116">
        <v>3</v>
      </c>
      <c r="B153" s="2">
        <v>55</v>
      </c>
      <c r="C153" s="7" t="str">
        <f t="shared" si="13"/>
        <v>355</v>
      </c>
      <c r="D153" s="69">
        <v>56.100000000000101</v>
      </c>
      <c r="U153" s="67">
        <v>3</v>
      </c>
      <c r="V153" s="95">
        <v>105</v>
      </c>
      <c r="W153" s="12" t="str">
        <f t="shared" si="15"/>
        <v>3105</v>
      </c>
      <c r="X153" s="69">
        <v>71.399999999999807</v>
      </c>
    </row>
    <row r="154" spans="1:24">
      <c r="A154" s="116">
        <v>3</v>
      </c>
      <c r="B154" s="2">
        <v>54</v>
      </c>
      <c r="C154" s="7" t="str">
        <f t="shared" si="13"/>
        <v>354</v>
      </c>
      <c r="D154" s="69">
        <v>55.080000000000098</v>
      </c>
      <c r="U154" s="67">
        <v>3</v>
      </c>
      <c r="V154" s="95">
        <v>104</v>
      </c>
      <c r="W154" s="12" t="str">
        <f t="shared" si="15"/>
        <v>3104</v>
      </c>
      <c r="X154" s="69">
        <v>70.7199999999998</v>
      </c>
    </row>
    <row r="155" spans="1:24">
      <c r="A155" s="116">
        <v>3</v>
      </c>
      <c r="B155" s="2">
        <v>53</v>
      </c>
      <c r="C155" s="7" t="str">
        <f t="shared" si="13"/>
        <v>353</v>
      </c>
      <c r="D155" s="69">
        <v>54.060000000000102</v>
      </c>
      <c r="U155" s="67">
        <v>3</v>
      </c>
      <c r="V155" s="95">
        <v>103</v>
      </c>
      <c r="W155" s="12" t="str">
        <f t="shared" si="15"/>
        <v>3103</v>
      </c>
      <c r="X155" s="69">
        <v>70.039999999999793</v>
      </c>
    </row>
    <row r="156" spans="1:24">
      <c r="A156" s="116">
        <v>3</v>
      </c>
      <c r="B156" s="2">
        <v>52</v>
      </c>
      <c r="C156" s="7" t="str">
        <f t="shared" si="13"/>
        <v>352</v>
      </c>
      <c r="D156" s="69">
        <v>53.040000000000099</v>
      </c>
      <c r="U156" s="67">
        <v>3</v>
      </c>
      <c r="V156" s="95">
        <v>102</v>
      </c>
      <c r="W156" s="12" t="str">
        <f t="shared" si="15"/>
        <v>3102</v>
      </c>
      <c r="X156" s="69">
        <v>69.3599999999998</v>
      </c>
    </row>
    <row r="157" spans="1:24">
      <c r="A157" s="116">
        <v>3</v>
      </c>
      <c r="B157" s="2">
        <v>51</v>
      </c>
      <c r="C157" s="7" t="str">
        <f t="shared" si="13"/>
        <v>351</v>
      </c>
      <c r="D157" s="69">
        <v>52.020000000000103</v>
      </c>
      <c r="U157" s="67">
        <v>3</v>
      </c>
      <c r="V157" s="95">
        <v>101</v>
      </c>
      <c r="W157" s="12" t="str">
        <f t="shared" si="15"/>
        <v>3101</v>
      </c>
      <c r="X157" s="69">
        <v>68.679999999999794</v>
      </c>
    </row>
    <row r="158" spans="1:24">
      <c r="A158" s="117">
        <v>3</v>
      </c>
      <c r="B158" s="118">
        <v>50</v>
      </c>
      <c r="C158" s="72" t="str">
        <f t="shared" si="13"/>
        <v>350</v>
      </c>
      <c r="D158" s="73">
        <v>51.000000000000099</v>
      </c>
      <c r="U158" s="67">
        <v>3</v>
      </c>
      <c r="V158" s="95">
        <v>100</v>
      </c>
      <c r="W158" s="12" t="str">
        <f t="shared" si="15"/>
        <v>3100</v>
      </c>
      <c r="X158" s="69">
        <v>67.999999999999801</v>
      </c>
    </row>
    <row r="159" spans="1:24">
      <c r="A159" s="114">
        <v>4</v>
      </c>
      <c r="B159" s="115">
        <v>100</v>
      </c>
      <c r="C159" s="113" t="str">
        <f t="shared" si="13"/>
        <v>4100</v>
      </c>
      <c r="D159" s="77">
        <v>104</v>
      </c>
      <c r="U159" s="86">
        <v>4</v>
      </c>
      <c r="V159" s="87">
        <v>150</v>
      </c>
      <c r="W159" s="122" t="str">
        <f t="shared" si="15"/>
        <v>4150</v>
      </c>
      <c r="X159" s="77">
        <v>104</v>
      </c>
    </row>
    <row r="160" spans="1:24">
      <c r="A160" s="116">
        <v>4</v>
      </c>
      <c r="B160" s="2">
        <v>99</v>
      </c>
      <c r="C160" s="1" t="str">
        <f t="shared" si="13"/>
        <v>499</v>
      </c>
      <c r="D160" s="81">
        <v>102.96</v>
      </c>
      <c r="U160" s="89">
        <v>4</v>
      </c>
      <c r="V160" s="85">
        <v>149</v>
      </c>
      <c r="W160" s="1" t="str">
        <f t="shared" si="15"/>
        <v>4149</v>
      </c>
      <c r="X160" s="50">
        <v>103.307</v>
      </c>
    </row>
    <row r="161" spans="1:24">
      <c r="A161" s="116">
        <v>4</v>
      </c>
      <c r="B161" s="2">
        <v>98</v>
      </c>
      <c r="C161" s="1" t="str">
        <f t="shared" si="13"/>
        <v>498</v>
      </c>
      <c r="D161" s="81">
        <v>101.92</v>
      </c>
      <c r="U161" s="89">
        <v>4</v>
      </c>
      <c r="V161" s="85">
        <v>148</v>
      </c>
      <c r="W161" s="1" t="str">
        <f t="shared" si="15"/>
        <v>4148</v>
      </c>
      <c r="X161" s="50">
        <v>102.613</v>
      </c>
    </row>
    <row r="162" spans="1:24">
      <c r="A162" s="116">
        <v>4</v>
      </c>
      <c r="B162" s="2">
        <v>97</v>
      </c>
      <c r="C162" s="1" t="str">
        <f t="shared" si="13"/>
        <v>497</v>
      </c>
      <c r="D162" s="81">
        <v>100.88</v>
      </c>
      <c r="U162" s="89">
        <v>4</v>
      </c>
      <c r="V162" s="85">
        <v>147</v>
      </c>
      <c r="W162" s="1" t="str">
        <f t="shared" si="15"/>
        <v>4147</v>
      </c>
      <c r="X162" s="81">
        <v>101.92</v>
      </c>
    </row>
    <row r="163" spans="1:24">
      <c r="A163" s="116">
        <v>4</v>
      </c>
      <c r="B163" s="2">
        <v>96</v>
      </c>
      <c r="C163" s="1" t="str">
        <f t="shared" si="13"/>
        <v>496</v>
      </c>
      <c r="D163" s="81">
        <v>99.84</v>
      </c>
      <c r="U163" s="89">
        <v>4</v>
      </c>
      <c r="V163" s="85">
        <v>146</v>
      </c>
      <c r="W163" s="1" t="str">
        <f t="shared" si="15"/>
        <v>4146</v>
      </c>
      <c r="X163" s="50">
        <v>101.227</v>
      </c>
    </row>
    <row r="164" spans="1:24">
      <c r="A164" s="116">
        <v>4</v>
      </c>
      <c r="B164" s="2">
        <v>95</v>
      </c>
      <c r="C164" s="1" t="str">
        <f t="shared" si="13"/>
        <v>495</v>
      </c>
      <c r="D164" s="81">
        <v>98.8</v>
      </c>
      <c r="U164" s="89">
        <v>4</v>
      </c>
      <c r="V164" s="85">
        <v>145</v>
      </c>
      <c r="W164" s="1" t="str">
        <f t="shared" si="15"/>
        <v>4145</v>
      </c>
      <c r="X164" s="50">
        <v>100.533</v>
      </c>
    </row>
    <row r="165" spans="1:24">
      <c r="A165" s="116">
        <v>4</v>
      </c>
      <c r="B165" s="2">
        <v>94</v>
      </c>
      <c r="C165" s="1" t="str">
        <f t="shared" si="13"/>
        <v>494</v>
      </c>
      <c r="D165" s="81">
        <v>97.76</v>
      </c>
      <c r="U165" s="89">
        <v>4</v>
      </c>
      <c r="V165" s="85">
        <v>144</v>
      </c>
      <c r="W165" s="1" t="str">
        <f t="shared" si="15"/>
        <v>4144</v>
      </c>
      <c r="X165" s="81">
        <v>99.84</v>
      </c>
    </row>
    <row r="166" spans="1:24">
      <c r="A166" s="116">
        <v>4</v>
      </c>
      <c r="B166" s="2">
        <v>93</v>
      </c>
      <c r="C166" s="1" t="str">
        <f t="shared" si="13"/>
        <v>493</v>
      </c>
      <c r="D166" s="81">
        <v>96.72</v>
      </c>
      <c r="U166" s="89">
        <v>4</v>
      </c>
      <c r="V166" s="85">
        <v>143</v>
      </c>
      <c r="W166" s="1" t="str">
        <f t="shared" si="15"/>
        <v>4143</v>
      </c>
      <c r="X166" s="50">
        <v>99.147000000000006</v>
      </c>
    </row>
    <row r="167" spans="1:24">
      <c r="A167" s="116">
        <v>4</v>
      </c>
      <c r="B167" s="2">
        <v>92</v>
      </c>
      <c r="C167" s="1" t="str">
        <f t="shared" si="13"/>
        <v>492</v>
      </c>
      <c r="D167" s="81">
        <v>95.68</v>
      </c>
      <c r="U167" s="89">
        <v>4</v>
      </c>
      <c r="V167" s="85">
        <v>142</v>
      </c>
      <c r="W167" s="1" t="str">
        <f t="shared" si="15"/>
        <v>4142</v>
      </c>
      <c r="X167" s="50">
        <v>98.453000000000003</v>
      </c>
    </row>
    <row r="168" spans="1:24">
      <c r="A168" s="116">
        <v>4</v>
      </c>
      <c r="B168" s="2">
        <v>91</v>
      </c>
      <c r="C168" s="1" t="str">
        <f t="shared" si="13"/>
        <v>491</v>
      </c>
      <c r="D168" s="81">
        <v>94.64</v>
      </c>
      <c r="U168" s="89">
        <v>4</v>
      </c>
      <c r="V168" s="85">
        <v>141</v>
      </c>
      <c r="W168" s="1" t="str">
        <f t="shared" si="15"/>
        <v>4141</v>
      </c>
      <c r="X168" s="81">
        <v>97.76</v>
      </c>
    </row>
    <row r="169" spans="1:24">
      <c r="A169" s="116">
        <v>4</v>
      </c>
      <c r="B169" s="2">
        <v>90</v>
      </c>
      <c r="C169" s="1" t="str">
        <f t="shared" si="13"/>
        <v>490</v>
      </c>
      <c r="D169" s="81">
        <v>93.6</v>
      </c>
      <c r="U169" s="89">
        <v>4</v>
      </c>
      <c r="V169" s="85">
        <v>140</v>
      </c>
      <c r="W169" s="1" t="str">
        <f t="shared" si="15"/>
        <v>4140</v>
      </c>
      <c r="X169" s="50">
        <v>97.066999999999993</v>
      </c>
    </row>
    <row r="170" spans="1:24">
      <c r="A170" s="116">
        <v>4</v>
      </c>
      <c r="B170" s="2">
        <v>89</v>
      </c>
      <c r="C170" s="1" t="str">
        <f t="shared" si="13"/>
        <v>489</v>
      </c>
      <c r="D170" s="81">
        <v>92.56</v>
      </c>
      <c r="U170" s="89">
        <v>4</v>
      </c>
      <c r="V170" s="85">
        <v>139</v>
      </c>
      <c r="W170" s="1" t="str">
        <f t="shared" si="15"/>
        <v>4139</v>
      </c>
      <c r="X170" s="50">
        <v>96.373000000000005</v>
      </c>
    </row>
    <row r="171" spans="1:24">
      <c r="A171" s="116">
        <v>4</v>
      </c>
      <c r="B171" s="2">
        <v>88</v>
      </c>
      <c r="C171" s="1" t="str">
        <f t="shared" si="13"/>
        <v>488</v>
      </c>
      <c r="D171" s="81">
        <v>91.52</v>
      </c>
      <c r="U171" s="89">
        <v>4</v>
      </c>
      <c r="V171" s="85">
        <v>138</v>
      </c>
      <c r="W171" s="1" t="str">
        <f t="shared" si="15"/>
        <v>4138</v>
      </c>
      <c r="X171" s="81">
        <v>95.68</v>
      </c>
    </row>
    <row r="172" spans="1:24">
      <c r="A172" s="116">
        <v>4</v>
      </c>
      <c r="B172" s="2">
        <v>87</v>
      </c>
      <c r="C172" s="1" t="str">
        <f t="shared" si="13"/>
        <v>487</v>
      </c>
      <c r="D172" s="81">
        <v>90.48</v>
      </c>
      <c r="U172" s="89">
        <v>4</v>
      </c>
      <c r="V172" s="85">
        <v>137</v>
      </c>
      <c r="W172" s="1" t="str">
        <f t="shared" si="15"/>
        <v>4137</v>
      </c>
      <c r="X172" s="50">
        <v>94.986999999999995</v>
      </c>
    </row>
    <row r="173" spans="1:24">
      <c r="A173" s="116">
        <v>4</v>
      </c>
      <c r="B173" s="2">
        <v>86</v>
      </c>
      <c r="C173" s="1" t="str">
        <f t="shared" si="13"/>
        <v>486</v>
      </c>
      <c r="D173" s="81">
        <v>89.44</v>
      </c>
      <c r="U173" s="89">
        <v>4</v>
      </c>
      <c r="V173" s="85">
        <v>136</v>
      </c>
      <c r="W173" s="1" t="str">
        <f t="shared" si="15"/>
        <v>4136</v>
      </c>
      <c r="X173" s="50">
        <v>94.293000000000006</v>
      </c>
    </row>
    <row r="174" spans="1:24">
      <c r="A174" s="116">
        <v>4</v>
      </c>
      <c r="B174" s="2">
        <v>85</v>
      </c>
      <c r="C174" s="1" t="str">
        <f t="shared" si="13"/>
        <v>485</v>
      </c>
      <c r="D174" s="81">
        <v>88.4</v>
      </c>
      <c r="U174" s="89">
        <v>4</v>
      </c>
      <c r="V174" s="85">
        <v>135</v>
      </c>
      <c r="W174" s="1" t="str">
        <f t="shared" si="15"/>
        <v>4135</v>
      </c>
      <c r="X174" s="81">
        <v>93.6</v>
      </c>
    </row>
    <row r="175" spans="1:24">
      <c r="A175" s="116">
        <v>4</v>
      </c>
      <c r="B175" s="2">
        <v>84</v>
      </c>
      <c r="C175" s="1" t="str">
        <f t="shared" si="13"/>
        <v>484</v>
      </c>
      <c r="D175" s="81">
        <v>87.36</v>
      </c>
      <c r="U175" s="89">
        <v>4</v>
      </c>
      <c r="V175" s="85">
        <v>134</v>
      </c>
      <c r="W175" s="1" t="str">
        <f t="shared" si="15"/>
        <v>4134</v>
      </c>
      <c r="X175" s="50">
        <v>92.906999999999996</v>
      </c>
    </row>
    <row r="176" spans="1:24">
      <c r="A176" s="116">
        <v>4</v>
      </c>
      <c r="B176" s="2">
        <v>83</v>
      </c>
      <c r="C176" s="1" t="str">
        <f t="shared" si="13"/>
        <v>483</v>
      </c>
      <c r="D176" s="81">
        <v>86.32</v>
      </c>
      <c r="U176" s="89">
        <v>4</v>
      </c>
      <c r="V176" s="85">
        <v>133</v>
      </c>
      <c r="W176" s="1" t="str">
        <f t="shared" si="15"/>
        <v>4133</v>
      </c>
      <c r="X176" s="81">
        <v>92.212999999999994</v>
      </c>
    </row>
    <row r="177" spans="1:24">
      <c r="A177" s="116">
        <v>4</v>
      </c>
      <c r="B177" s="2">
        <v>82</v>
      </c>
      <c r="C177" s="1" t="str">
        <f t="shared" si="13"/>
        <v>482</v>
      </c>
      <c r="D177" s="81">
        <v>85.28</v>
      </c>
      <c r="U177" s="89">
        <v>4</v>
      </c>
      <c r="V177" s="85">
        <v>132</v>
      </c>
      <c r="W177" s="1" t="str">
        <f t="shared" si="15"/>
        <v>4132</v>
      </c>
      <c r="X177" s="81">
        <v>91.52</v>
      </c>
    </row>
    <row r="178" spans="1:24">
      <c r="A178" s="116">
        <v>4</v>
      </c>
      <c r="B178" s="2">
        <v>81</v>
      </c>
      <c r="C178" s="1" t="str">
        <f t="shared" si="13"/>
        <v>481</v>
      </c>
      <c r="D178" s="81">
        <v>84.24</v>
      </c>
      <c r="U178" s="89">
        <v>4</v>
      </c>
      <c r="V178" s="85">
        <v>131</v>
      </c>
      <c r="W178" s="1" t="str">
        <f t="shared" si="15"/>
        <v>4131</v>
      </c>
      <c r="X178" s="50">
        <v>90.826999999999998</v>
      </c>
    </row>
    <row r="179" spans="1:24">
      <c r="A179" s="116">
        <v>4</v>
      </c>
      <c r="B179" s="2">
        <v>80</v>
      </c>
      <c r="C179" s="1" t="str">
        <f t="shared" si="13"/>
        <v>480</v>
      </c>
      <c r="D179" s="81">
        <v>83.2</v>
      </c>
      <c r="U179" s="89">
        <v>4</v>
      </c>
      <c r="V179" s="85">
        <v>130</v>
      </c>
      <c r="W179" s="1" t="str">
        <f t="shared" si="15"/>
        <v>4130</v>
      </c>
      <c r="X179" s="50">
        <v>90.132999999999996</v>
      </c>
    </row>
    <row r="180" spans="1:24">
      <c r="A180" s="116">
        <v>4</v>
      </c>
      <c r="B180" s="2">
        <v>79</v>
      </c>
      <c r="C180" s="1" t="str">
        <f t="shared" si="13"/>
        <v>479</v>
      </c>
      <c r="D180" s="81">
        <v>82.16</v>
      </c>
      <c r="U180" s="89">
        <v>4</v>
      </c>
      <c r="V180" s="85">
        <v>129</v>
      </c>
      <c r="W180" s="1" t="str">
        <f t="shared" si="15"/>
        <v>4129</v>
      </c>
      <c r="X180" s="81">
        <v>89.44</v>
      </c>
    </row>
    <row r="181" spans="1:24">
      <c r="A181" s="116">
        <v>4</v>
      </c>
      <c r="B181" s="2">
        <v>78</v>
      </c>
      <c r="C181" s="1" t="str">
        <f t="shared" si="13"/>
        <v>478</v>
      </c>
      <c r="D181" s="81">
        <v>81.12</v>
      </c>
      <c r="U181" s="89">
        <v>4</v>
      </c>
      <c r="V181" s="85">
        <v>128</v>
      </c>
      <c r="W181" s="1" t="str">
        <f t="shared" si="15"/>
        <v>4128</v>
      </c>
      <c r="X181" s="81">
        <v>88.747</v>
      </c>
    </row>
    <row r="182" spans="1:24">
      <c r="A182" s="116">
        <v>4</v>
      </c>
      <c r="B182" s="2">
        <v>77</v>
      </c>
      <c r="C182" s="1" t="str">
        <f t="shared" si="13"/>
        <v>477</v>
      </c>
      <c r="D182" s="81">
        <v>80.08</v>
      </c>
      <c r="U182" s="89">
        <v>4</v>
      </c>
      <c r="V182" s="85">
        <v>127</v>
      </c>
      <c r="W182" s="1" t="str">
        <f t="shared" si="15"/>
        <v>4127</v>
      </c>
      <c r="X182" s="81">
        <v>88.052999999999997</v>
      </c>
    </row>
    <row r="183" spans="1:24">
      <c r="A183" s="116">
        <v>4</v>
      </c>
      <c r="B183" s="2">
        <v>76</v>
      </c>
      <c r="C183" s="1" t="str">
        <f t="shared" si="13"/>
        <v>476</v>
      </c>
      <c r="D183" s="81">
        <v>79.040000000000006</v>
      </c>
      <c r="U183" s="89">
        <v>4</v>
      </c>
      <c r="V183" s="85">
        <v>126</v>
      </c>
      <c r="W183" s="1" t="str">
        <f t="shared" si="15"/>
        <v>4126</v>
      </c>
      <c r="X183" s="81">
        <v>87.36</v>
      </c>
    </row>
    <row r="184" spans="1:24">
      <c r="A184" s="116">
        <v>4</v>
      </c>
      <c r="B184" s="2">
        <v>75</v>
      </c>
      <c r="C184" s="1" t="str">
        <f t="shared" si="13"/>
        <v>475</v>
      </c>
      <c r="D184" s="81">
        <v>78</v>
      </c>
      <c r="U184" s="89">
        <v>4</v>
      </c>
      <c r="V184" s="85">
        <v>125</v>
      </c>
      <c r="W184" s="1" t="str">
        <f t="shared" si="15"/>
        <v>4125</v>
      </c>
      <c r="X184" s="81">
        <v>86.667000000000002</v>
      </c>
    </row>
    <row r="185" spans="1:24">
      <c r="A185" s="116">
        <v>4</v>
      </c>
      <c r="B185" s="2">
        <v>74</v>
      </c>
      <c r="C185" s="1" t="str">
        <f t="shared" si="13"/>
        <v>474</v>
      </c>
      <c r="D185" s="81">
        <v>76.959999999999994</v>
      </c>
      <c r="U185" s="89">
        <v>4</v>
      </c>
      <c r="V185" s="85">
        <v>124</v>
      </c>
      <c r="W185" s="1" t="str">
        <f t="shared" si="15"/>
        <v>4124</v>
      </c>
      <c r="X185" s="81">
        <v>85.972999999999999</v>
      </c>
    </row>
    <row r="186" spans="1:24">
      <c r="A186" s="116">
        <v>4</v>
      </c>
      <c r="B186" s="2">
        <v>73</v>
      </c>
      <c r="C186" s="1" t="str">
        <f t="shared" si="13"/>
        <v>473</v>
      </c>
      <c r="D186" s="81">
        <v>75.92</v>
      </c>
      <c r="U186" s="89">
        <v>4</v>
      </c>
      <c r="V186" s="85">
        <v>123</v>
      </c>
      <c r="W186" s="1" t="str">
        <f t="shared" si="15"/>
        <v>4123</v>
      </c>
      <c r="X186" s="81">
        <v>85.28</v>
      </c>
    </row>
    <row r="187" spans="1:24">
      <c r="A187" s="116">
        <v>4</v>
      </c>
      <c r="B187" s="2">
        <v>72</v>
      </c>
      <c r="C187" s="1" t="str">
        <f t="shared" ref="C187:C209" si="16">A187&amp;""&amp;B187</f>
        <v>472</v>
      </c>
      <c r="D187" s="81">
        <v>74.88</v>
      </c>
      <c r="U187" s="89">
        <v>4</v>
      </c>
      <c r="V187" s="85">
        <v>122</v>
      </c>
      <c r="W187" s="1" t="str">
        <f t="shared" si="15"/>
        <v>4122</v>
      </c>
      <c r="X187" s="81">
        <v>84.587000000000003</v>
      </c>
    </row>
    <row r="188" spans="1:24">
      <c r="A188" s="116">
        <v>4</v>
      </c>
      <c r="B188" s="2">
        <v>71</v>
      </c>
      <c r="C188" s="1" t="str">
        <f t="shared" si="16"/>
        <v>471</v>
      </c>
      <c r="D188" s="81">
        <v>73.84</v>
      </c>
      <c r="U188" s="89">
        <v>4</v>
      </c>
      <c r="V188" s="85">
        <v>121</v>
      </c>
      <c r="W188" s="1" t="str">
        <f t="shared" si="15"/>
        <v>4121</v>
      </c>
      <c r="X188" s="81">
        <v>83.893000000000001</v>
      </c>
    </row>
    <row r="189" spans="1:24">
      <c r="A189" s="116">
        <v>4</v>
      </c>
      <c r="B189" s="2">
        <v>70</v>
      </c>
      <c r="C189" s="1" t="str">
        <f t="shared" si="16"/>
        <v>470</v>
      </c>
      <c r="D189" s="81">
        <v>72.8</v>
      </c>
      <c r="U189" s="89">
        <v>4</v>
      </c>
      <c r="V189" s="85">
        <v>120</v>
      </c>
      <c r="W189" s="1" t="str">
        <f t="shared" si="15"/>
        <v>4120</v>
      </c>
      <c r="X189" s="81">
        <v>83.2</v>
      </c>
    </row>
    <row r="190" spans="1:24">
      <c r="A190" s="116">
        <v>4</v>
      </c>
      <c r="B190" s="2">
        <v>69</v>
      </c>
      <c r="C190" s="1" t="str">
        <f t="shared" si="16"/>
        <v>469</v>
      </c>
      <c r="D190" s="81">
        <v>71.759999999999906</v>
      </c>
      <c r="U190" s="89">
        <v>4</v>
      </c>
      <c r="V190" s="85">
        <v>119</v>
      </c>
      <c r="W190" s="1" t="str">
        <f t="shared" si="15"/>
        <v>4119</v>
      </c>
      <c r="X190" s="81">
        <v>82.506583333333396</v>
      </c>
    </row>
    <row r="191" spans="1:24">
      <c r="A191" s="116">
        <v>4</v>
      </c>
      <c r="B191" s="2">
        <v>68</v>
      </c>
      <c r="C191" s="1" t="str">
        <f t="shared" si="16"/>
        <v>468</v>
      </c>
      <c r="D191" s="81">
        <v>70.719999999999899</v>
      </c>
      <c r="U191" s="89">
        <v>4</v>
      </c>
      <c r="V191" s="85">
        <v>118</v>
      </c>
      <c r="W191" s="1" t="str">
        <f t="shared" si="15"/>
        <v>4118</v>
      </c>
      <c r="X191" s="81">
        <v>81.813233333333301</v>
      </c>
    </row>
    <row r="192" spans="1:24">
      <c r="A192" s="116">
        <v>4</v>
      </c>
      <c r="B192" s="2">
        <v>67</v>
      </c>
      <c r="C192" s="1" t="str">
        <f t="shared" si="16"/>
        <v>467</v>
      </c>
      <c r="D192" s="81">
        <v>69.679999999999893</v>
      </c>
      <c r="U192" s="89">
        <v>4</v>
      </c>
      <c r="V192" s="85">
        <v>117</v>
      </c>
      <c r="W192" s="1" t="str">
        <f t="shared" si="15"/>
        <v>4117</v>
      </c>
      <c r="X192" s="81">
        <v>81.119883333333306</v>
      </c>
    </row>
    <row r="193" spans="1:24">
      <c r="A193" s="116">
        <v>4</v>
      </c>
      <c r="B193" s="2">
        <v>66</v>
      </c>
      <c r="C193" s="1" t="str">
        <f t="shared" si="16"/>
        <v>466</v>
      </c>
      <c r="D193" s="81">
        <v>68.639999999999901</v>
      </c>
      <c r="U193" s="89">
        <v>4</v>
      </c>
      <c r="V193" s="85">
        <v>116</v>
      </c>
      <c r="W193" s="1" t="str">
        <f t="shared" si="15"/>
        <v>4116</v>
      </c>
      <c r="X193" s="81">
        <v>80.426533333333396</v>
      </c>
    </row>
    <row r="194" spans="1:24">
      <c r="A194" s="116">
        <v>4</v>
      </c>
      <c r="B194" s="2">
        <v>65</v>
      </c>
      <c r="C194" s="1" t="str">
        <f t="shared" si="16"/>
        <v>465</v>
      </c>
      <c r="D194" s="81">
        <v>67.599999999999895</v>
      </c>
      <c r="U194" s="89">
        <v>4</v>
      </c>
      <c r="V194" s="85">
        <v>115</v>
      </c>
      <c r="W194" s="1" t="str">
        <f t="shared" si="15"/>
        <v>4115</v>
      </c>
      <c r="X194" s="81">
        <v>79.733183333333301</v>
      </c>
    </row>
    <row r="195" spans="1:24">
      <c r="A195" s="116">
        <v>4</v>
      </c>
      <c r="B195" s="2">
        <v>64</v>
      </c>
      <c r="C195" s="1" t="str">
        <f t="shared" si="16"/>
        <v>464</v>
      </c>
      <c r="D195" s="81">
        <v>66.559999999999903</v>
      </c>
      <c r="U195" s="89">
        <v>4</v>
      </c>
      <c r="V195" s="85">
        <v>114</v>
      </c>
      <c r="W195" s="1" t="str">
        <f t="shared" si="15"/>
        <v>4114</v>
      </c>
      <c r="X195" s="81">
        <v>79.039833333333306</v>
      </c>
    </row>
    <row r="196" spans="1:24">
      <c r="A196" s="116">
        <v>4</v>
      </c>
      <c r="B196" s="2">
        <v>63</v>
      </c>
      <c r="C196" s="1" t="str">
        <f t="shared" si="16"/>
        <v>463</v>
      </c>
      <c r="D196" s="81">
        <v>65.519999999999897</v>
      </c>
      <c r="U196" s="89">
        <v>4</v>
      </c>
      <c r="V196" s="85">
        <v>113</v>
      </c>
      <c r="W196" s="1" t="str">
        <f t="shared" si="15"/>
        <v>4113</v>
      </c>
      <c r="X196" s="81">
        <v>78.346483333333296</v>
      </c>
    </row>
    <row r="197" spans="1:24">
      <c r="A197" s="116">
        <v>4</v>
      </c>
      <c r="B197" s="2">
        <v>62</v>
      </c>
      <c r="C197" s="1" t="str">
        <f t="shared" si="16"/>
        <v>462</v>
      </c>
      <c r="D197" s="81">
        <v>64.479999999999905</v>
      </c>
      <c r="U197" s="89">
        <v>4</v>
      </c>
      <c r="V197" s="85">
        <v>112</v>
      </c>
      <c r="W197" s="1" t="str">
        <f t="shared" si="15"/>
        <v>4112</v>
      </c>
      <c r="X197" s="81">
        <v>77.653133333333301</v>
      </c>
    </row>
    <row r="198" spans="1:24">
      <c r="A198" s="116">
        <v>4</v>
      </c>
      <c r="B198" s="2">
        <v>61</v>
      </c>
      <c r="C198" s="1" t="str">
        <f t="shared" si="16"/>
        <v>461</v>
      </c>
      <c r="D198" s="81">
        <v>63.439999999999898</v>
      </c>
      <c r="U198" s="89">
        <v>4</v>
      </c>
      <c r="V198" s="85">
        <v>111</v>
      </c>
      <c r="W198" s="1" t="str">
        <f t="shared" si="15"/>
        <v>4111</v>
      </c>
      <c r="X198" s="81">
        <v>76.959783333333306</v>
      </c>
    </row>
    <row r="199" spans="1:24">
      <c r="A199" s="116">
        <v>4</v>
      </c>
      <c r="B199" s="2">
        <v>60</v>
      </c>
      <c r="C199" s="1" t="str">
        <f t="shared" si="16"/>
        <v>460</v>
      </c>
      <c r="D199" s="81">
        <v>62.399999999999899</v>
      </c>
      <c r="U199" s="89">
        <v>4</v>
      </c>
      <c r="V199" s="85">
        <v>110</v>
      </c>
      <c r="W199" s="1" t="str">
        <f t="shared" ref="W199:W209" si="17">U199&amp;""&amp;V199</f>
        <v>4110</v>
      </c>
      <c r="X199" s="81">
        <v>76.266433333333296</v>
      </c>
    </row>
    <row r="200" spans="1:24">
      <c r="A200" s="116">
        <v>4</v>
      </c>
      <c r="B200" s="2">
        <v>59</v>
      </c>
      <c r="C200" s="1" t="str">
        <f t="shared" si="16"/>
        <v>459</v>
      </c>
      <c r="D200" s="81">
        <v>61.3599999999999</v>
      </c>
      <c r="U200" s="89">
        <v>4</v>
      </c>
      <c r="V200" s="85">
        <v>109</v>
      </c>
      <c r="W200" s="1" t="str">
        <f t="shared" si="17"/>
        <v>4109</v>
      </c>
      <c r="X200" s="81">
        <v>75.573083333333301</v>
      </c>
    </row>
    <row r="201" spans="1:24">
      <c r="A201" s="116">
        <v>4</v>
      </c>
      <c r="B201" s="2">
        <v>58</v>
      </c>
      <c r="C201" s="1" t="str">
        <f t="shared" si="16"/>
        <v>458</v>
      </c>
      <c r="D201" s="81">
        <v>60.319999999999901</v>
      </c>
      <c r="U201" s="89">
        <v>4</v>
      </c>
      <c r="V201" s="85">
        <v>108</v>
      </c>
      <c r="W201" s="1" t="str">
        <f t="shared" si="17"/>
        <v>4108</v>
      </c>
      <c r="X201" s="81">
        <v>74.879733333333306</v>
      </c>
    </row>
    <row r="202" spans="1:24">
      <c r="A202" s="116">
        <v>4</v>
      </c>
      <c r="B202" s="2">
        <v>57</v>
      </c>
      <c r="C202" s="1" t="str">
        <f t="shared" si="16"/>
        <v>457</v>
      </c>
      <c r="D202" s="81">
        <v>59.279999999999902</v>
      </c>
      <c r="U202" s="89">
        <v>4</v>
      </c>
      <c r="V202" s="85">
        <v>107</v>
      </c>
      <c r="W202" s="1" t="str">
        <f t="shared" si="17"/>
        <v>4107</v>
      </c>
      <c r="X202" s="81">
        <v>74.186383333333296</v>
      </c>
    </row>
    <row r="203" spans="1:24">
      <c r="A203" s="116">
        <v>4</v>
      </c>
      <c r="B203" s="2">
        <v>56</v>
      </c>
      <c r="C203" s="1" t="str">
        <f t="shared" si="16"/>
        <v>456</v>
      </c>
      <c r="D203" s="81">
        <v>58.239999999999803</v>
      </c>
      <c r="U203" s="89">
        <v>4</v>
      </c>
      <c r="V203" s="85">
        <v>106</v>
      </c>
      <c r="W203" s="1" t="str">
        <f t="shared" si="17"/>
        <v>4106</v>
      </c>
      <c r="X203" s="81">
        <v>73.493033333333301</v>
      </c>
    </row>
    <row r="204" spans="1:24">
      <c r="A204" s="116">
        <v>4</v>
      </c>
      <c r="B204" s="2">
        <v>55</v>
      </c>
      <c r="C204" s="1" t="str">
        <f t="shared" si="16"/>
        <v>455</v>
      </c>
      <c r="D204" s="81">
        <v>57.199999999999797</v>
      </c>
      <c r="U204" s="89">
        <v>4</v>
      </c>
      <c r="V204" s="85">
        <v>105</v>
      </c>
      <c r="W204" s="1" t="str">
        <f t="shared" si="17"/>
        <v>4105</v>
      </c>
      <c r="X204" s="81">
        <v>72.799683333333306</v>
      </c>
    </row>
    <row r="205" spans="1:24">
      <c r="A205" s="116">
        <v>4</v>
      </c>
      <c r="B205" s="2">
        <v>54</v>
      </c>
      <c r="C205" s="1" t="str">
        <f t="shared" si="16"/>
        <v>454</v>
      </c>
      <c r="D205" s="81">
        <v>56.159999999999798</v>
      </c>
      <c r="U205" s="89">
        <v>4</v>
      </c>
      <c r="V205" s="85">
        <v>104</v>
      </c>
      <c r="W205" s="1" t="str">
        <f t="shared" si="17"/>
        <v>4104</v>
      </c>
      <c r="X205" s="81">
        <v>72.106333333333296</v>
      </c>
    </row>
    <row r="206" spans="1:24">
      <c r="A206" s="116">
        <v>4</v>
      </c>
      <c r="B206" s="2">
        <v>53</v>
      </c>
      <c r="C206" s="1" t="str">
        <f t="shared" si="16"/>
        <v>453</v>
      </c>
      <c r="D206" s="81">
        <v>55.119999999999798</v>
      </c>
      <c r="U206" s="89">
        <v>4</v>
      </c>
      <c r="V206" s="85">
        <v>103</v>
      </c>
      <c r="W206" s="1" t="str">
        <f t="shared" si="17"/>
        <v>4103</v>
      </c>
      <c r="X206" s="81">
        <v>71.412983333333301</v>
      </c>
    </row>
    <row r="207" spans="1:24">
      <c r="A207" s="116">
        <v>4</v>
      </c>
      <c r="B207" s="2">
        <v>52</v>
      </c>
      <c r="C207" s="1" t="str">
        <f t="shared" si="16"/>
        <v>452</v>
      </c>
      <c r="D207" s="81">
        <v>54.079999999999799</v>
      </c>
      <c r="U207" s="89">
        <v>4</v>
      </c>
      <c r="V207" s="85">
        <v>102</v>
      </c>
      <c r="W207" s="1" t="str">
        <f t="shared" si="17"/>
        <v>4102</v>
      </c>
      <c r="X207" s="81">
        <v>70.719633333333306</v>
      </c>
    </row>
    <row r="208" spans="1:24">
      <c r="A208" s="116">
        <v>4</v>
      </c>
      <c r="B208" s="2">
        <v>51</v>
      </c>
      <c r="C208" s="1" t="str">
        <f t="shared" si="16"/>
        <v>451</v>
      </c>
      <c r="D208" s="81">
        <v>53.0399999999998</v>
      </c>
      <c r="U208" s="89">
        <v>4</v>
      </c>
      <c r="V208" s="85">
        <v>101</v>
      </c>
      <c r="W208" s="1" t="str">
        <f t="shared" si="17"/>
        <v>4101</v>
      </c>
      <c r="X208" s="81">
        <v>70.026283333333296</v>
      </c>
    </row>
    <row r="209" spans="1:24">
      <c r="A209" s="117">
        <v>4</v>
      </c>
      <c r="B209" s="118">
        <v>50</v>
      </c>
      <c r="C209" s="119" t="str">
        <f t="shared" si="16"/>
        <v>450</v>
      </c>
      <c r="D209" s="93">
        <v>51.999999999999801</v>
      </c>
      <c r="U209" s="90">
        <v>4</v>
      </c>
      <c r="V209" s="91">
        <v>100</v>
      </c>
      <c r="W209" s="119" t="str">
        <f t="shared" si="17"/>
        <v>4100</v>
      </c>
      <c r="X209" s="93">
        <v>69.332933333333301</v>
      </c>
    </row>
  </sheetData>
  <sheetProtection algorithmName="SHA-512" hashValue="jT7Sv3zGtYNsOoI+Ky5b3EWTe4sK9ZRIKeEvFK4KcpGsS+8vAs5Bs3jriczMx4tAM6XmWsmg61UAdxJTESJvJw==" saltValue="CvMZBBt84/qo+KjF2LL++g==" spinCount="100000" sheet="1" formatCells="0" selectLockedCells="1" pivotTables="0" selectUnlockedCells="1"/>
  <mergeCells count="6">
    <mergeCell ref="Q5:T5"/>
    <mergeCell ref="U5:X5"/>
    <mergeCell ref="A5:D5"/>
    <mergeCell ref="E5:H5"/>
    <mergeCell ref="I5:L5"/>
    <mergeCell ref="M5:P5"/>
  </mergeCells>
  <pageMargins left="0.70866141732283472" right="0.70866141732283472" top="0.78740157480314965" bottom="0.78740157480314965" header="0.31496062992125984" footer="0.31496062992125984"/>
  <pageSetup paperSize="9" scale="90" orientation="landscape" horizont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1"/>
  <dimension ref="A1:C73"/>
  <sheetViews>
    <sheetView topLeftCell="A46" workbookViewId="0">
      <selection activeCell="B68" sqref="B68"/>
    </sheetView>
  </sheetViews>
  <sheetFormatPr baseColWidth="10" defaultRowHeight="15"/>
  <cols>
    <col min="1" max="1" width="5.28515625" bestFit="1" customWidth="1"/>
    <col min="2" max="2" width="13.85546875" customWidth="1"/>
  </cols>
  <sheetData>
    <row r="1" spans="1:3">
      <c r="A1" t="s">
        <v>102</v>
      </c>
      <c r="C1" t="s">
        <v>114</v>
      </c>
    </row>
    <row r="2" spans="1:3">
      <c r="A2" t="s">
        <v>103</v>
      </c>
      <c r="C2" t="s">
        <v>112</v>
      </c>
    </row>
    <row r="3" spans="1:3">
      <c r="A3" t="s">
        <v>104</v>
      </c>
    </row>
    <row r="4" spans="1:3">
      <c r="A4" t="s">
        <v>105</v>
      </c>
    </row>
    <row r="5" spans="1:3">
      <c r="A5" t="s">
        <v>106</v>
      </c>
      <c r="C5" t="s">
        <v>115</v>
      </c>
    </row>
    <row r="6" spans="1:3">
      <c r="A6" t="s">
        <v>107</v>
      </c>
    </row>
    <row r="7" spans="1:3">
      <c r="A7" t="s">
        <v>108</v>
      </c>
    </row>
    <row r="8" spans="1:3">
      <c r="A8" t="s">
        <v>109</v>
      </c>
      <c r="C8" t="s">
        <v>116</v>
      </c>
    </row>
    <row r="9" spans="1:3">
      <c r="A9" t="s">
        <v>110</v>
      </c>
    </row>
    <row r="10" spans="1:3">
      <c r="A10" t="s">
        <v>111</v>
      </c>
    </row>
    <row r="11" spans="1:3">
      <c r="A11" t="s">
        <v>83</v>
      </c>
      <c r="C11" t="s">
        <v>117</v>
      </c>
    </row>
    <row r="12" spans="1:3">
      <c r="A12" t="s">
        <v>84</v>
      </c>
    </row>
    <row r="13" spans="1:3">
      <c r="A13" t="s">
        <v>85</v>
      </c>
      <c r="C13" t="s">
        <v>97</v>
      </c>
    </row>
    <row r="14" spans="1:3">
      <c r="A14" t="s">
        <v>86</v>
      </c>
      <c r="C14" t="s">
        <v>98</v>
      </c>
    </row>
    <row r="15" spans="1:3">
      <c r="A15" t="s">
        <v>87</v>
      </c>
      <c r="C15" t="s">
        <v>113</v>
      </c>
    </row>
    <row r="16" spans="1:3">
      <c r="A16" t="s">
        <v>88</v>
      </c>
      <c r="C16" t="s">
        <v>101</v>
      </c>
    </row>
    <row r="17" spans="1:3">
      <c r="A17" t="s">
        <v>89</v>
      </c>
      <c r="C17" t="s">
        <v>96</v>
      </c>
    </row>
    <row r="18" spans="1:3">
      <c r="A18" t="s">
        <v>90</v>
      </c>
      <c r="C18" t="s">
        <v>99</v>
      </c>
    </row>
    <row r="19" spans="1:3">
      <c r="A19" t="s">
        <v>91</v>
      </c>
      <c r="C19" t="s">
        <v>152</v>
      </c>
    </row>
    <row r="20" spans="1:3">
      <c r="A20" t="s">
        <v>92</v>
      </c>
    </row>
    <row r="21" spans="1:3">
      <c r="A21" t="s">
        <v>93</v>
      </c>
    </row>
    <row r="22" spans="1:3">
      <c r="A22" t="s">
        <v>94</v>
      </c>
    </row>
    <row r="23" spans="1:3">
      <c r="A23" t="s">
        <v>95</v>
      </c>
      <c r="C23" t="s">
        <v>153</v>
      </c>
    </row>
    <row r="24" spans="1:3">
      <c r="A24" t="s">
        <v>118</v>
      </c>
    </row>
    <row r="25" spans="1:3">
      <c r="A25" t="s">
        <v>119</v>
      </c>
      <c r="C25" t="s">
        <v>154</v>
      </c>
    </row>
    <row r="26" spans="1:3">
      <c r="A26" t="s">
        <v>120</v>
      </c>
    </row>
    <row r="27" spans="1:3">
      <c r="A27" t="s">
        <v>121</v>
      </c>
    </row>
    <row r="28" spans="1:3">
      <c r="A28" t="s">
        <v>122</v>
      </c>
    </row>
    <row r="29" spans="1:3">
      <c r="A29" t="s">
        <v>123</v>
      </c>
    </row>
    <row r="30" spans="1:3">
      <c r="A30" t="s">
        <v>124</v>
      </c>
    </row>
    <row r="31" spans="1:3">
      <c r="A31" t="s">
        <v>125</v>
      </c>
    </row>
    <row r="32" spans="1:3">
      <c r="A32" t="s">
        <v>126</v>
      </c>
    </row>
    <row r="33" spans="1:3">
      <c r="A33" t="s">
        <v>127</v>
      </c>
      <c r="C33" t="s">
        <v>155</v>
      </c>
    </row>
    <row r="34" spans="1:3">
      <c r="A34" t="s">
        <v>128</v>
      </c>
      <c r="C34" t="s">
        <v>156</v>
      </c>
    </row>
    <row r="35" spans="1:3">
      <c r="A35" t="s">
        <v>129</v>
      </c>
    </row>
    <row r="36" spans="1:3">
      <c r="A36" t="s">
        <v>130</v>
      </c>
      <c r="C36" t="s">
        <v>157</v>
      </c>
    </row>
    <row r="37" spans="1:3">
      <c r="A37" t="s">
        <v>131</v>
      </c>
    </row>
    <row r="38" spans="1:3">
      <c r="A38" t="s">
        <v>132</v>
      </c>
      <c r="C38" t="s">
        <v>158</v>
      </c>
    </row>
    <row r="39" spans="1:3">
      <c r="A39" t="s">
        <v>133</v>
      </c>
      <c r="C39" t="s">
        <v>159</v>
      </c>
    </row>
    <row r="40" spans="1:3">
      <c r="A40" t="s">
        <v>134</v>
      </c>
    </row>
    <row r="41" spans="1:3">
      <c r="A41" t="s">
        <v>135</v>
      </c>
    </row>
    <row r="42" spans="1:3">
      <c r="A42" t="s">
        <v>136</v>
      </c>
      <c r="C42" t="s">
        <v>160</v>
      </c>
    </row>
    <row r="43" spans="1:3">
      <c r="A43" t="s">
        <v>137</v>
      </c>
    </row>
    <row r="44" spans="1:3">
      <c r="A44" t="s">
        <v>138</v>
      </c>
    </row>
    <row r="45" spans="1:3">
      <c r="A45" t="s">
        <v>139</v>
      </c>
    </row>
    <row r="46" spans="1:3">
      <c r="A46" t="s">
        <v>140</v>
      </c>
    </row>
    <row r="47" spans="1:3">
      <c r="A47" t="s">
        <v>141</v>
      </c>
    </row>
    <row r="48" spans="1:3">
      <c r="A48" t="s">
        <v>142</v>
      </c>
      <c r="C48" t="s">
        <v>151</v>
      </c>
    </row>
    <row r="49" spans="1:3">
      <c r="A49" t="s">
        <v>143</v>
      </c>
    </row>
    <row r="50" spans="1:3">
      <c r="A50" t="s">
        <v>144</v>
      </c>
    </row>
    <row r="51" spans="1:3">
      <c r="A51" t="s">
        <v>145</v>
      </c>
    </row>
    <row r="52" spans="1:3">
      <c r="A52" t="s">
        <v>146</v>
      </c>
      <c r="C52" t="s">
        <v>171</v>
      </c>
    </row>
    <row r="53" spans="1:3">
      <c r="A53" t="s">
        <v>147</v>
      </c>
      <c r="C53" t="s">
        <v>168</v>
      </c>
    </row>
    <row r="54" spans="1:3">
      <c r="A54" t="s">
        <v>148</v>
      </c>
    </row>
    <row r="55" spans="1:3">
      <c r="A55" t="s">
        <v>149</v>
      </c>
      <c r="C55" t="s">
        <v>187</v>
      </c>
    </row>
    <row r="56" spans="1:3">
      <c r="A56" t="s">
        <v>150</v>
      </c>
      <c r="C56" t="s">
        <v>186</v>
      </c>
    </row>
    <row r="57" spans="1:3">
      <c r="A57" t="s">
        <v>184</v>
      </c>
      <c r="C57" t="s">
        <v>185</v>
      </c>
    </row>
    <row r="58" spans="1:3">
      <c r="A58" t="s">
        <v>181</v>
      </c>
      <c r="C58" t="s">
        <v>211</v>
      </c>
    </row>
    <row r="59" spans="1:3">
      <c r="A59" t="s">
        <v>199</v>
      </c>
      <c r="C59" t="s">
        <v>185</v>
      </c>
    </row>
    <row r="60" spans="1:3">
      <c r="A60" t="s">
        <v>205</v>
      </c>
      <c r="C60" t="s">
        <v>206</v>
      </c>
    </row>
    <row r="61" spans="1:3">
      <c r="A61" t="s">
        <v>204</v>
      </c>
      <c r="C61" t="s">
        <v>185</v>
      </c>
    </row>
    <row r="62" spans="1:3">
      <c r="A62" t="s">
        <v>203</v>
      </c>
      <c r="B62" t="s">
        <v>252</v>
      </c>
      <c r="C62" t="s">
        <v>210</v>
      </c>
    </row>
    <row r="63" spans="1:3">
      <c r="A63" t="s">
        <v>202</v>
      </c>
      <c r="C63" t="s">
        <v>249</v>
      </c>
    </row>
    <row r="64" spans="1:3">
      <c r="A64" t="s">
        <v>216</v>
      </c>
      <c r="B64" t="s">
        <v>253</v>
      </c>
      <c r="C64" t="s">
        <v>250</v>
      </c>
    </row>
    <row r="65" spans="1:3">
      <c r="A65" t="s">
        <v>215</v>
      </c>
      <c r="C65" t="s">
        <v>251</v>
      </c>
    </row>
    <row r="66" spans="1:3">
      <c r="A66" t="s">
        <v>214</v>
      </c>
      <c r="B66" t="s">
        <v>254</v>
      </c>
      <c r="C66" t="s">
        <v>255</v>
      </c>
    </row>
    <row r="67" spans="1:3">
      <c r="A67" t="s">
        <v>213</v>
      </c>
      <c r="B67" t="s">
        <v>259</v>
      </c>
      <c r="C67" t="s">
        <v>257</v>
      </c>
    </row>
    <row r="68" spans="1:3">
      <c r="A68" t="s">
        <v>212</v>
      </c>
    </row>
    <row r="69" spans="1:3">
      <c r="A69" t="s">
        <v>245</v>
      </c>
    </row>
    <row r="70" spans="1:3">
      <c r="A70" t="s">
        <v>244</v>
      </c>
    </row>
    <row r="71" spans="1:3">
      <c r="A71" t="s">
        <v>243</v>
      </c>
    </row>
    <row r="72" spans="1:3">
      <c r="A72" t="s">
        <v>242</v>
      </c>
    </row>
    <row r="73" spans="1:3">
      <c r="A73" t="s">
        <v>241</v>
      </c>
    </row>
  </sheetData>
  <phoneticPr fontId="70" type="noConversion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15</vt:i4>
      </vt:variant>
    </vt:vector>
  </HeadingPairs>
  <TitlesOfParts>
    <vt:vector size="20" baseType="lpstr">
      <vt:lpstr>Anleitung</vt:lpstr>
      <vt:lpstr>Eiken</vt:lpstr>
      <vt:lpstr>Auswertung</vt:lpstr>
      <vt:lpstr>Umrechnungen</vt:lpstr>
      <vt:lpstr>VersTabelle</vt:lpstr>
      <vt:lpstr>Anleitung!Druckbereich</vt:lpstr>
      <vt:lpstr>Auswertung!Druckbereich</vt:lpstr>
      <vt:lpstr>Eiken!Druckbereich</vt:lpstr>
      <vt:lpstr>Anleitung!Gesch_Bereich</vt:lpstr>
      <vt:lpstr>Gesch_Bereich</vt:lpstr>
      <vt:lpstr>Jahreszahl</vt:lpstr>
      <vt:lpstr>Namen</vt:lpstr>
      <vt:lpstr>Anleitung!PunktZahlen</vt:lpstr>
      <vt:lpstr>PunktZahlen</vt:lpstr>
      <vt:lpstr>Anleitung!Res_in_Prozent</vt:lpstr>
      <vt:lpstr>Res_in_Prozent</vt:lpstr>
      <vt:lpstr>Anleitung!Resultate</vt:lpstr>
      <vt:lpstr>Resultate</vt:lpstr>
      <vt:lpstr>Anleitung!Waffenart</vt:lpstr>
      <vt:lpstr>Waffenart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</dc:creator>
  <cp:lastModifiedBy>Marcel Buser</cp:lastModifiedBy>
  <cp:lastPrinted>2022-12-13T00:26:49Z</cp:lastPrinted>
  <dcterms:created xsi:type="dcterms:W3CDTF">2012-12-13T15:14:54Z</dcterms:created>
  <dcterms:modified xsi:type="dcterms:W3CDTF">2023-01-18T08:58:54Z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96 96 1280 1024</vt:lpwstr>
  </property>
</Properties>
</file>